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FINANCEIRO\ORÇAMENTO\"/>
    </mc:Choice>
  </mc:AlternateContent>
  <xr:revisionPtr revIDLastSave="0" documentId="8_{F76B8138-F990-47EA-8BA9-D09D056C5ACF}" xr6:coauthVersionLast="47" xr6:coauthVersionMax="47" xr10:uidLastSave="{00000000-0000-0000-0000-000000000000}"/>
  <bookViews>
    <workbookView xWindow="28680" yWindow="585" windowWidth="29040" windowHeight="15720" xr2:uid="{4D4727F4-0176-4BC0-BC27-057B4294EBA4}"/>
  </bookViews>
  <sheets>
    <sheet name="Orçamento CASER - 1º ANO " sheetId="1" r:id="rId1"/>
  </sheets>
  <externalReferences>
    <externalReference r:id="rId2"/>
  </externalReferences>
  <definedNames>
    <definedName name="__DAT1" localSheetId="0">#REF!</definedName>
    <definedName name="__DAT1">#REF!</definedName>
    <definedName name="__DAT10" localSheetId="0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xlnm._FilterDatabase" localSheetId="0" hidden="1">'Orçamento CASER - 1º ANO '!$E$11:$U$11</definedName>
    <definedName name="ANOMES_CP" localSheetId="0">#REF!</definedName>
    <definedName name="ANOMES_CP">#REF!</definedName>
    <definedName name="ANOMES_CR" localSheetId="0">#REF!</definedName>
    <definedName name="ANOMES_CR">#REF!</definedName>
    <definedName name="_xlnm.Print_Area">#REF!</definedName>
    <definedName name="CARTEIRA_CP" localSheetId="0">#REF!</definedName>
    <definedName name="CARTEIRA_CP">#REF!</definedName>
    <definedName name="COD_TOP">#REF!</definedName>
    <definedName name="Data_BB_450" localSheetId="0">#REF!</definedName>
    <definedName name="Data_BB_450">#REF!</definedName>
    <definedName name="DATA1" localSheetId="0">#REF!</definedName>
    <definedName name="DATA1">#REF!</definedName>
    <definedName name="DATA2" localSheetId="0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d">#N/A</definedName>
    <definedName name="DuplicataDataVencimento_CP" localSheetId="0">#REF!</definedName>
    <definedName name="DuplicataDataVencimento_CP">#REF!</definedName>
    <definedName name="DuplicataDataVencimento_CR" localSheetId="0">#REF!</definedName>
    <definedName name="DuplicataDataVencimento_CR">#REF!</definedName>
    <definedName name="DuplicataValorTitulo_sum_CP" localSheetId="0">#REF!</definedName>
    <definedName name="DuplicataValorTitulo_sum_CP">#REF!</definedName>
    <definedName name="DuplicataValorTitulo_sum_CR">#REF!</definedName>
    <definedName name="EC">#N/A</definedName>
    <definedName name="ECC">#N/A</definedName>
    <definedName name="ed">#N/A</definedName>
    <definedName name="ee" localSheetId="0">'Orçamento CASER - 1º ANO '!ee</definedName>
    <definedName name="ee">[0]!ee</definedName>
    <definedName name="EMPRESA_CR" localSheetId="0">#REF!</definedName>
    <definedName name="EMPRESA_CR">#REF!</definedName>
    <definedName name="EP">#N/A</definedName>
    <definedName name="FCC" localSheetId="0">#REF!</definedName>
    <definedName name="FCC">#REF!</definedName>
    <definedName name="FCCp" localSheetId="0">#REF!</definedName>
    <definedName name="FCCp">#REF!</definedName>
    <definedName name="FCCs" localSheetId="0">#REF!</definedName>
    <definedName name="FCCs">#REF!</definedName>
    <definedName name="fd">#N/A</definedName>
    <definedName name="FLCX">#N/A</definedName>
    <definedName name="Fluxo_Caixa_Livre" localSheetId="0">#REF!</definedName>
    <definedName name="Fluxo_Caixa_Livre">#REF!</definedName>
    <definedName name="Fornecedores" localSheetId="0">#REF!</definedName>
    <definedName name="Fornecedores">#REF!</definedName>
    <definedName name="FX_ATRASO_CR" localSheetId="0">#REF!</definedName>
    <definedName name="FX_ATRASO_CR">#REF!</definedName>
    <definedName name="grafCC" localSheetId="0">'Orçamento CASER - 1º ANO '!grafCC</definedName>
    <definedName name="grafCC">[0]!grafCC</definedName>
    <definedName name="GRUPO_CP" localSheetId="0">#REF!</definedName>
    <definedName name="GRUPO_CP">#REF!</definedName>
    <definedName name="MacroV">#N/A</definedName>
    <definedName name="Módulo1.Voltar" localSheetId="0">#REF!</definedName>
    <definedName name="Módulo1.Voltar">#REF!</definedName>
    <definedName name="NvsParentRef" localSheetId="0">#REF!</definedName>
    <definedName name="NvsParentRef">#REF!</definedName>
    <definedName name="Print_Area_MI" localSheetId="0">#REF!</definedName>
    <definedName name="Print_Area_MI">#REF!</definedName>
    <definedName name="SANTANDER" localSheetId="0">#REF!</definedName>
    <definedName name="SANTANDER">#REF!</definedName>
    <definedName name="TEST0" localSheetId="0">#REF!</definedName>
    <definedName name="TEST0">#REF!</definedName>
    <definedName name="TEST1" localSheetId="0">#REF!</definedName>
    <definedName name="TEST1">#REF!</definedName>
    <definedName name="TEST10" localSheetId="0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30">#REF!</definedName>
    <definedName name="TEST31">#REF!</definedName>
    <definedName name="TEST32">#REF!</definedName>
    <definedName name="TEST33">#REF!</definedName>
    <definedName name="TEST34">#REF!</definedName>
    <definedName name="TEST35">#REF!</definedName>
    <definedName name="TEST36">#REF!</definedName>
    <definedName name="TEST37">#REF!</definedName>
    <definedName name="TEST38">#REF!</definedName>
    <definedName name="TEST39">#REF!</definedName>
    <definedName name="TEST4">#REF!</definedName>
    <definedName name="TEST40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#REF!</definedName>
    <definedName name="TESTKEYS">#REF!</definedName>
    <definedName name="TESTVKEY">#REF!</definedName>
    <definedName name="volta" localSheetId="0">#REF!</definedName>
    <definedName name="volta">#REF!</definedName>
    <definedName name="Voltar" localSheetId="0">#REF!</definedName>
    <definedName name="Volta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1" l="1"/>
  <c r="I45" i="1"/>
  <c r="J45" i="1" s="1"/>
  <c r="I44" i="1"/>
  <c r="J44" i="1" s="1"/>
  <c r="E44" i="1"/>
  <c r="I43" i="1"/>
  <c r="H43" i="1"/>
  <c r="E43" i="1"/>
  <c r="I42" i="1"/>
  <c r="E42" i="1"/>
  <c r="H41" i="1"/>
  <c r="E41" i="1"/>
  <c r="I40" i="1"/>
  <c r="J40" i="1" s="1"/>
  <c r="E40" i="1"/>
  <c r="I39" i="1"/>
  <c r="J39" i="1" s="1"/>
  <c r="E39" i="1"/>
  <c r="I38" i="1"/>
  <c r="J38" i="1" s="1"/>
  <c r="E38" i="1"/>
  <c r="I37" i="1"/>
  <c r="H37" i="1"/>
  <c r="E37" i="1"/>
  <c r="I36" i="1"/>
  <c r="J36" i="1" s="1"/>
  <c r="E36" i="1"/>
  <c r="I35" i="1"/>
  <c r="H35" i="1"/>
  <c r="E35" i="1"/>
  <c r="I34" i="1"/>
  <c r="J34" i="1" s="1"/>
  <c r="K34" i="1" s="1"/>
  <c r="L34" i="1" s="1"/>
  <c r="M34" i="1" s="1"/>
  <c r="N34" i="1" s="1"/>
  <c r="O34" i="1" s="1"/>
  <c r="P34" i="1" s="1"/>
  <c r="Q34" i="1" s="1"/>
  <c r="R34" i="1" s="1"/>
  <c r="S34" i="1" s="1"/>
  <c r="E34" i="1"/>
  <c r="I33" i="1"/>
  <c r="E33" i="1"/>
  <c r="J32" i="1"/>
  <c r="K32" i="1" s="1"/>
  <c r="L32" i="1" s="1"/>
  <c r="M32" i="1" s="1"/>
  <c r="N32" i="1" s="1"/>
  <c r="O32" i="1" s="1"/>
  <c r="P32" i="1" s="1"/>
  <c r="Q32" i="1" s="1"/>
  <c r="R32" i="1" s="1"/>
  <c r="S32" i="1" s="1"/>
  <c r="I32" i="1"/>
  <c r="E32" i="1"/>
  <c r="K31" i="1"/>
  <c r="L31" i="1" s="1"/>
  <c r="M31" i="1" s="1"/>
  <c r="N31" i="1" s="1"/>
  <c r="O31" i="1" s="1"/>
  <c r="P31" i="1" s="1"/>
  <c r="Q31" i="1" s="1"/>
  <c r="R31" i="1" s="1"/>
  <c r="S31" i="1" s="1"/>
  <c r="J31" i="1"/>
  <c r="I31" i="1"/>
  <c r="L30" i="1"/>
  <c r="M30" i="1" s="1"/>
  <c r="N30" i="1" s="1"/>
  <c r="O30" i="1" s="1"/>
  <c r="P30" i="1" s="1"/>
  <c r="Q30" i="1" s="1"/>
  <c r="R30" i="1" s="1"/>
  <c r="S30" i="1" s="1"/>
  <c r="K30" i="1"/>
  <c r="J30" i="1"/>
  <c r="I30" i="1"/>
  <c r="E30" i="1"/>
  <c r="I29" i="1"/>
  <c r="J29" i="1" s="1"/>
  <c r="E29" i="1"/>
  <c r="I28" i="1"/>
  <c r="J28" i="1" s="1"/>
  <c r="E28" i="1"/>
  <c r="I27" i="1"/>
  <c r="J27" i="1" s="1"/>
  <c r="E27" i="1"/>
  <c r="I26" i="1"/>
  <c r="E26" i="1"/>
  <c r="J25" i="1"/>
  <c r="K25" i="1" s="1"/>
  <c r="L25" i="1" s="1"/>
  <c r="M25" i="1" s="1"/>
  <c r="N25" i="1" s="1"/>
  <c r="O25" i="1" s="1"/>
  <c r="P25" i="1" s="1"/>
  <c r="Q25" i="1" s="1"/>
  <c r="R25" i="1" s="1"/>
  <c r="S25" i="1" s="1"/>
  <c r="I25" i="1"/>
  <c r="E25" i="1"/>
  <c r="I24" i="1"/>
  <c r="J24" i="1" s="1"/>
  <c r="E24" i="1"/>
  <c r="H23" i="1"/>
  <c r="E23" i="1"/>
  <c r="J22" i="1"/>
  <c r="K22" i="1" s="1"/>
  <c r="L22" i="1" s="1"/>
  <c r="M22" i="1" s="1"/>
  <c r="N22" i="1" s="1"/>
  <c r="O22" i="1" s="1"/>
  <c r="P22" i="1" s="1"/>
  <c r="Q22" i="1" s="1"/>
  <c r="R22" i="1" s="1"/>
  <c r="S22" i="1" s="1"/>
  <c r="I22" i="1"/>
  <c r="I21" i="1"/>
  <c r="E21" i="1"/>
  <c r="I20" i="1"/>
  <c r="E20" i="1"/>
  <c r="J19" i="1"/>
  <c r="K19" i="1" s="1"/>
  <c r="L19" i="1" s="1"/>
  <c r="M19" i="1" s="1"/>
  <c r="N19" i="1" s="1"/>
  <c r="O19" i="1" s="1"/>
  <c r="P19" i="1" s="1"/>
  <c r="Q19" i="1" s="1"/>
  <c r="R19" i="1" s="1"/>
  <c r="S19" i="1" s="1"/>
  <c r="I19" i="1"/>
  <c r="E19" i="1"/>
  <c r="K18" i="1"/>
  <c r="J18" i="1"/>
  <c r="I18" i="1"/>
  <c r="E18" i="1"/>
  <c r="I17" i="1"/>
  <c r="J17" i="1" s="1"/>
  <c r="E17" i="1"/>
  <c r="I16" i="1"/>
  <c r="J16" i="1" s="1"/>
  <c r="E16" i="1"/>
  <c r="H15" i="1"/>
  <c r="H14" i="1" s="1"/>
  <c r="E15" i="1"/>
  <c r="E14" i="1"/>
  <c r="U13" i="1"/>
  <c r="U11" i="1" s="1"/>
  <c r="U12" i="1"/>
  <c r="S11" i="1"/>
  <c r="R11" i="1"/>
  <c r="Q11" i="1"/>
  <c r="P11" i="1"/>
  <c r="O11" i="1"/>
  <c r="N11" i="1"/>
  <c r="M11" i="1"/>
  <c r="L11" i="1"/>
  <c r="K11" i="1"/>
  <c r="J11" i="1"/>
  <c r="I11" i="1"/>
  <c r="H11" i="1"/>
  <c r="U32" i="1" l="1"/>
  <c r="K38" i="1"/>
  <c r="J37" i="1"/>
  <c r="U30" i="1"/>
  <c r="K17" i="1"/>
  <c r="L17" i="1" s="1"/>
  <c r="M17" i="1" s="1"/>
  <c r="N17" i="1" s="1"/>
  <c r="O17" i="1" s="1"/>
  <c r="P17" i="1" s="1"/>
  <c r="Q17" i="1" s="1"/>
  <c r="R17" i="1" s="1"/>
  <c r="S17" i="1" s="1"/>
  <c r="U17" i="1"/>
  <c r="K27" i="1"/>
  <c r="L27" i="1" s="1"/>
  <c r="M27" i="1" s="1"/>
  <c r="N27" i="1" s="1"/>
  <c r="O27" i="1" s="1"/>
  <c r="P27" i="1" s="1"/>
  <c r="Q27" i="1" s="1"/>
  <c r="R27" i="1" s="1"/>
  <c r="S27" i="1" s="1"/>
  <c r="U22" i="1"/>
  <c r="K44" i="1"/>
  <c r="J43" i="1"/>
  <c r="H47" i="1"/>
  <c r="U20" i="1"/>
  <c r="I15" i="1"/>
  <c r="I14" i="1" s="1"/>
  <c r="I47" i="1" s="1"/>
  <c r="J20" i="1"/>
  <c r="K20" i="1" s="1"/>
  <c r="L20" i="1" s="1"/>
  <c r="M20" i="1" s="1"/>
  <c r="N20" i="1" s="1"/>
  <c r="O20" i="1" s="1"/>
  <c r="P20" i="1" s="1"/>
  <c r="Q20" i="1" s="1"/>
  <c r="R20" i="1" s="1"/>
  <c r="S20" i="1" s="1"/>
  <c r="K28" i="1"/>
  <c r="L28" i="1" s="1"/>
  <c r="M28" i="1" s="1"/>
  <c r="N28" i="1" s="1"/>
  <c r="O28" i="1" s="1"/>
  <c r="P28" i="1" s="1"/>
  <c r="Q28" i="1" s="1"/>
  <c r="R28" i="1" s="1"/>
  <c r="S28" i="1" s="1"/>
  <c r="U28" i="1"/>
  <c r="K36" i="1"/>
  <c r="J35" i="1"/>
  <c r="U45" i="1"/>
  <c r="K45" i="1"/>
  <c r="L45" i="1" s="1"/>
  <c r="M45" i="1" s="1"/>
  <c r="N45" i="1" s="1"/>
  <c r="O45" i="1" s="1"/>
  <c r="P45" i="1" s="1"/>
  <c r="Q45" i="1" s="1"/>
  <c r="R45" i="1" s="1"/>
  <c r="S45" i="1" s="1"/>
  <c r="K16" i="1"/>
  <c r="I23" i="1"/>
  <c r="J33" i="1"/>
  <c r="K33" i="1" s="1"/>
  <c r="L33" i="1" s="1"/>
  <c r="M33" i="1" s="1"/>
  <c r="N33" i="1" s="1"/>
  <c r="O33" i="1" s="1"/>
  <c r="P33" i="1" s="1"/>
  <c r="Q33" i="1" s="1"/>
  <c r="R33" i="1" s="1"/>
  <c r="S33" i="1" s="1"/>
  <c r="K39" i="1"/>
  <c r="L39" i="1" s="1"/>
  <c r="M39" i="1" s="1"/>
  <c r="N39" i="1" s="1"/>
  <c r="O39" i="1" s="1"/>
  <c r="P39" i="1" s="1"/>
  <c r="Q39" i="1" s="1"/>
  <c r="R39" i="1" s="1"/>
  <c r="S39" i="1" s="1"/>
  <c r="I41" i="1"/>
  <c r="L18" i="1"/>
  <c r="M18" i="1" s="1"/>
  <c r="N18" i="1" s="1"/>
  <c r="O18" i="1" s="1"/>
  <c r="P18" i="1" s="1"/>
  <c r="Q18" i="1" s="1"/>
  <c r="R18" i="1" s="1"/>
  <c r="S18" i="1" s="1"/>
  <c r="K24" i="1"/>
  <c r="J23" i="1"/>
  <c r="J42" i="1"/>
  <c r="J21" i="1"/>
  <c r="K21" i="1" s="1"/>
  <c r="L21" i="1" s="1"/>
  <c r="M21" i="1" s="1"/>
  <c r="N21" i="1" s="1"/>
  <c r="O21" i="1" s="1"/>
  <c r="P21" i="1" s="1"/>
  <c r="Q21" i="1" s="1"/>
  <c r="R21" i="1" s="1"/>
  <c r="S21" i="1" s="1"/>
  <c r="U31" i="1"/>
  <c r="K29" i="1"/>
  <c r="L29" i="1" s="1"/>
  <c r="M29" i="1" s="1"/>
  <c r="N29" i="1" s="1"/>
  <c r="O29" i="1" s="1"/>
  <c r="P29" i="1" s="1"/>
  <c r="Q29" i="1" s="1"/>
  <c r="R29" i="1" s="1"/>
  <c r="S29" i="1" s="1"/>
  <c r="U29" i="1"/>
  <c r="U19" i="1"/>
  <c r="U34" i="1"/>
  <c r="K40" i="1"/>
  <c r="L40" i="1" s="1"/>
  <c r="M40" i="1" s="1"/>
  <c r="N40" i="1" s="1"/>
  <c r="O40" i="1" s="1"/>
  <c r="P40" i="1" s="1"/>
  <c r="Q40" i="1" s="1"/>
  <c r="R40" i="1" s="1"/>
  <c r="S40" i="1" s="1"/>
  <c r="U40" i="1"/>
  <c r="U25" i="1"/>
  <c r="U26" i="1"/>
  <c r="J26" i="1"/>
  <c r="K26" i="1" s="1"/>
  <c r="L26" i="1" s="1"/>
  <c r="M26" i="1" s="1"/>
  <c r="N26" i="1" s="1"/>
  <c r="O26" i="1" s="1"/>
  <c r="P26" i="1" s="1"/>
  <c r="Q26" i="1" s="1"/>
  <c r="R26" i="1" s="1"/>
  <c r="S26" i="1" s="1"/>
  <c r="U33" i="1" l="1"/>
  <c r="U18" i="1"/>
  <c r="U27" i="1"/>
  <c r="L16" i="1"/>
  <c r="K15" i="1"/>
  <c r="K42" i="1"/>
  <c r="J41" i="1"/>
  <c r="L24" i="1"/>
  <c r="K23" i="1"/>
  <c r="J15" i="1"/>
  <c r="J14" i="1" s="1"/>
  <c r="J47" i="1" s="1"/>
  <c r="L38" i="1"/>
  <c r="K37" i="1"/>
  <c r="L36" i="1"/>
  <c r="K35" i="1"/>
  <c r="L44" i="1"/>
  <c r="K43" i="1"/>
  <c r="U21" i="1"/>
  <c r="U39" i="1"/>
  <c r="L35" i="1" l="1"/>
  <c r="M36" i="1"/>
  <c r="L15" i="1"/>
  <c r="M16" i="1"/>
  <c r="M38" i="1"/>
  <c r="L37" i="1"/>
  <c r="L23" i="1"/>
  <c r="M24" i="1"/>
  <c r="L42" i="1"/>
  <c r="K41" i="1"/>
  <c r="K14" i="1" s="1"/>
  <c r="K47" i="1" s="1"/>
  <c r="M44" i="1"/>
  <c r="L43" i="1"/>
  <c r="N24" i="1" l="1"/>
  <c r="M23" i="1"/>
  <c r="L41" i="1"/>
  <c r="M42" i="1"/>
  <c r="M37" i="1"/>
  <c r="N38" i="1"/>
  <c r="M15" i="1"/>
  <c r="N16" i="1"/>
  <c r="L14" i="1"/>
  <c r="L47" i="1" s="1"/>
  <c r="M35" i="1"/>
  <c r="N36" i="1"/>
  <c r="M43" i="1"/>
  <c r="N44" i="1"/>
  <c r="O36" i="1" l="1"/>
  <c r="N35" i="1"/>
  <c r="N23" i="1"/>
  <c r="O24" i="1"/>
  <c r="O16" i="1"/>
  <c r="N15" i="1"/>
  <c r="N37" i="1"/>
  <c r="O38" i="1"/>
  <c r="M41" i="1"/>
  <c r="M14" i="1" s="1"/>
  <c r="M47" i="1" s="1"/>
  <c r="N42" i="1"/>
  <c r="N43" i="1"/>
  <c r="O44" i="1"/>
  <c r="P24" i="1" l="1"/>
  <c r="O23" i="1"/>
  <c r="P38" i="1"/>
  <c r="O37" i="1"/>
  <c r="P16" i="1"/>
  <c r="O15" i="1"/>
  <c r="P44" i="1"/>
  <c r="O43" i="1"/>
  <c r="O42" i="1"/>
  <c r="N41" i="1"/>
  <c r="N14" i="1" s="1"/>
  <c r="N47" i="1" s="1"/>
  <c r="P36" i="1"/>
  <c r="O35" i="1"/>
  <c r="P42" i="1" l="1"/>
  <c r="O41" i="1"/>
  <c r="O14" i="1" s="1"/>
  <c r="O47" i="1" s="1"/>
  <c r="Q44" i="1"/>
  <c r="P43" i="1"/>
  <c r="Q16" i="1"/>
  <c r="P15" i="1"/>
  <c r="Q38" i="1"/>
  <c r="P37" i="1"/>
  <c r="P35" i="1"/>
  <c r="Q36" i="1"/>
  <c r="P23" i="1"/>
  <c r="Q24" i="1"/>
  <c r="Q35" i="1" l="1"/>
  <c r="R36" i="1"/>
  <c r="R38" i="1"/>
  <c r="Q37" i="1"/>
  <c r="P14" i="1"/>
  <c r="P47" i="1" s="1"/>
  <c r="R16" i="1"/>
  <c r="Q15" i="1"/>
  <c r="Q23" i="1"/>
  <c r="R24" i="1"/>
  <c r="Q43" i="1"/>
  <c r="R44" i="1"/>
  <c r="Q42" i="1"/>
  <c r="P41" i="1"/>
  <c r="S16" i="1" l="1"/>
  <c r="R15" i="1"/>
  <c r="R43" i="1"/>
  <c r="S44" i="1"/>
  <c r="S24" i="1"/>
  <c r="R23" i="1"/>
  <c r="S36" i="1"/>
  <c r="R35" i="1"/>
  <c r="Q14" i="1"/>
  <c r="Q47" i="1" s="1"/>
  <c r="S38" i="1"/>
  <c r="S37" i="1" s="1"/>
  <c r="R37" i="1"/>
  <c r="U38" i="1"/>
  <c r="U37" i="1" s="1"/>
  <c r="Q41" i="1"/>
  <c r="R42" i="1"/>
  <c r="S35" i="1" l="1"/>
  <c r="U36" i="1"/>
  <c r="U35" i="1" s="1"/>
  <c r="S23" i="1"/>
  <c r="U24" i="1"/>
  <c r="U23" i="1" s="1"/>
  <c r="S43" i="1"/>
  <c r="U44" i="1"/>
  <c r="U43" i="1" s="1"/>
  <c r="S42" i="1"/>
  <c r="R41" i="1"/>
  <c r="R14" i="1" s="1"/>
  <c r="R47" i="1" s="1"/>
  <c r="S15" i="1"/>
  <c r="U16" i="1"/>
  <c r="U15" i="1" s="1"/>
  <c r="S41" i="1" l="1"/>
  <c r="S14" i="1" s="1"/>
  <c r="S47" i="1" s="1"/>
  <c r="U42" i="1"/>
  <c r="U41" i="1" s="1"/>
  <c r="U14" i="1" s="1"/>
  <c r="U47" i="1" s="1"/>
</calcChain>
</file>

<file path=xl/sharedStrings.xml><?xml version="1.0" encoding="utf-8"?>
<sst xmlns="http://schemas.openxmlformats.org/spreadsheetml/2006/main" count="80" uniqueCount="76">
  <si>
    <t>ORÇAMENTO CONTRATO DE GESTÃO Nº 12/2023 SEDS CASER ITABERAI - 1º ANO DE CONTRATO</t>
  </si>
  <si>
    <t>ANO DE 2023</t>
  </si>
  <si>
    <t>ANO DE 2024</t>
  </si>
  <si>
    <t>TOTAL ANO</t>
  </si>
  <si>
    <t>CONTA BANCÁRIA</t>
  </si>
  <si>
    <t>ID CONTA CONTÁBIL</t>
  </si>
  <si>
    <t>CONTA CONTÁBIL</t>
  </si>
  <si>
    <t>JULHO</t>
  </si>
  <si>
    <t>AGOSTO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</si>
  <si>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</si>
  <si>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</si>
  <si>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</si>
  <si>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</si>
  <si>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</si>
  <si>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</si>
  <si>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</si>
  <si>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</si>
  <si>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</si>
  <si>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</si>
  <si>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RECEITAS LÍQUIDA</t>
  </si>
  <si>
    <t>CONVENIO SEDS - CASE - CUSTEIO</t>
  </si>
  <si>
    <t>CONVENIO SEDS - CASE - IINVESTIMENTOS</t>
  </si>
  <si>
    <t>(-) DESPESAS TOTAIS</t>
  </si>
  <si>
    <t>(-) CUSTEIO ÚNICO - AQUISIÇÃO DE BENS DE CONSUMO</t>
  </si>
  <si>
    <t>3.7.4.02.0004</t>
  </si>
  <si>
    <t>MATERIAIS DE EXPEDIENTE/ESCRITÓRIO</t>
  </si>
  <si>
    <t>3.7.4.02.0025</t>
  </si>
  <si>
    <t>MATERIAIS DE LIMPEZA E PRODUTOS DE HIGIENIZAÇÃO</t>
  </si>
  <si>
    <t>3.7.4.02.0035</t>
  </si>
  <si>
    <t>MATERIAIS PARA COZINHA, REFEITÓRIOS E AFINS</t>
  </si>
  <si>
    <t>3.7.4.02.0032</t>
  </si>
  <si>
    <t>VESTUÁRIO/CAMA/MESA/BANHO</t>
  </si>
  <si>
    <t>3.7.4.01.0010</t>
  </si>
  <si>
    <t>EQUIPAMENTOS DE PROTEÇÃO INDIVIDUAL</t>
  </si>
  <si>
    <t>3.7.4.02.0020</t>
  </si>
  <si>
    <t>MATERIAIS ESPORTIVOS E PEDAGÓGICOS</t>
  </si>
  <si>
    <t>MATERIAIS/ITENS DE SEGURANÇA</t>
  </si>
  <si>
    <t>(-) CUSTEIO ÚNICO - DEPESAS GERAIS E PREST. SERVIÇO</t>
  </si>
  <si>
    <t>3.7.4.02.0012</t>
  </si>
  <si>
    <t>LOCAÇÃO DE VEÍCULOS</t>
  </si>
  <si>
    <t>3.7.4.02.0037</t>
  </si>
  <si>
    <t>TRANSPORTE DE SERVIDORES</t>
  </si>
  <si>
    <t>3.7.4.02.0006</t>
  </si>
  <si>
    <t>FORNECIMENTO DE REFEIÇÕES</t>
  </si>
  <si>
    <t>3.7.4.02.0015</t>
  </si>
  <si>
    <t>MANUTENÇÃO PREDIAL PREVENTIVA E CORRETIVA</t>
  </si>
  <si>
    <t>3.7.4.02.0010</t>
  </si>
  <si>
    <t>SISTEMA DE VÍDEO MONITORAMENTO POR CÂMERAS</t>
  </si>
  <si>
    <t>3.7.4.02.0009</t>
  </si>
  <si>
    <t>VIGILÂNCIA ARMADA</t>
  </si>
  <si>
    <t>3.7.4.02.0038</t>
  </si>
  <si>
    <t>FORNECIMENTO DE MEDICAMENTOS</t>
  </si>
  <si>
    <t>ABASTECIMENTO DE ÁGUA TRATADA E COLETA ESGOTO</t>
  </si>
  <si>
    <t>3.7.4.02.0034</t>
  </si>
  <si>
    <t>ENERGIA ELÉTRICA</t>
  </si>
  <si>
    <t>3.7.4.02.0023</t>
  </si>
  <si>
    <t xml:space="preserve">TELEFONE FIXO/CELULAR/INTERNET BANDA LARGA </t>
  </si>
  <si>
    <t>3.7.4.02.0002</t>
  </si>
  <si>
    <t>DIÁRIAS (VIAGENS DE SERVIDORES)</t>
  </si>
  <si>
    <t>(-) CUSTEIO ÚNICO - DEPESAS NÃO RUBRICADAS</t>
  </si>
  <si>
    <t>3.7.4.02.0031</t>
  </si>
  <si>
    <t>OUTRAS DESPESAS/DESPESAS NÃO RUBRICADAS</t>
  </si>
  <si>
    <t>(-) CUSTEIO ÚNICO - AQUISIÇÃO DE BENS PERMANENTES</t>
  </si>
  <si>
    <t>1.4.2.02.0004</t>
  </si>
  <si>
    <t>EQUIPAMENTOS DE INFORMÁTICA</t>
  </si>
  <si>
    <t>1.4.2.02.0001</t>
  </si>
  <si>
    <t>ELETRODOMÉSTICOS/ELETRÔNICOS/MOBILIÁRIO</t>
  </si>
  <si>
    <t>1.4.2.02.0003</t>
  </si>
  <si>
    <t>EQUIPAMENTOS/ITENS PARA A ÁREA DE SAÚDE</t>
  </si>
  <si>
    <t>(-) DESPESAS COM PESSOAL E ENCARGOS SOCIAIS</t>
  </si>
  <si>
    <t>FOLHA DE PAGAMENTO - TÉCNICO/OPERACIONAL</t>
  </si>
  <si>
    <t>FOLHA DE PAGAMENTO - CARGOS DE CHEFIA</t>
  </si>
  <si>
    <t>VALOR TOTAL GERAL - RECEITA vs DESPESAS</t>
  </si>
  <si>
    <t>___________________________________________</t>
  </si>
  <si>
    <t>JOSÉ FERREIRA CÔRTE</t>
  </si>
  <si>
    <t>PRESIDENTE FAMI - FUNDAÇÃO DE ASSISTÊNCIA AO MENOR INHUMENSE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</si>
</sst>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dd/mm/yy;@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0"/>
      <color rgb="FF262626"/>
      <name val="Calibri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249977111117893"/>
      </bottom>
      <diagonal/>
    </border>
    <border>
      <left style="thin">
        <color theme="0"/>
      </left>
      <right/>
      <top style="thin">
        <color theme="0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medium">
        <color theme="0" tint="-0.14996795556505021"/>
      </left>
      <right/>
      <top style="medium">
        <color theme="0" tint="-0.14996795556505021"/>
      </top>
      <bottom/>
      <diagonal/>
    </border>
    <border>
      <left style="medium">
        <color theme="0" tint="-0.14993743705557422"/>
      </left>
      <right style="medium">
        <color theme="0" tint="-0.14993743705557422"/>
      </right>
      <top style="medium">
        <color theme="0" tint="-0.14993743705557422"/>
      </top>
      <bottom/>
      <diagonal/>
    </border>
    <border>
      <left style="medium">
        <color rgb="FFD8D8D8"/>
      </left>
      <right/>
      <top/>
      <bottom style="thin">
        <color rgb="FFD8D8D8"/>
      </bottom>
      <diagonal/>
    </border>
    <border>
      <left/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3743705557422"/>
      </left>
      <right style="medium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14996795556505021"/>
      </left>
      <right/>
      <top/>
      <bottom/>
      <diagonal/>
    </border>
    <border>
      <left style="medium">
        <color theme="0" tint="-0.14993743705557422"/>
      </left>
      <right style="medium">
        <color theme="0" tint="-0.14993743705557422"/>
      </right>
      <top/>
      <bottom/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n">
        <color theme="0" tint="-0.14990691854609822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 style="thin">
        <color theme="0" tint="-0.1498764000366222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/>
      <diagonal/>
    </border>
    <border>
      <left style="medium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medium">
        <color theme="0" tint="-0.14993743705557422"/>
      </right>
      <top/>
      <bottom style="thin">
        <color theme="0" tint="-0.14996795556505021"/>
      </bottom>
      <diagonal/>
    </border>
    <border>
      <left style="thin">
        <color theme="0" tint="-0.1498764000366222"/>
      </left>
      <right style="medium">
        <color theme="0" tint="-0.14993743705557422"/>
      </right>
      <top/>
      <bottom/>
      <diagonal/>
    </border>
    <border>
      <left/>
      <right style="medium">
        <color theme="0" tint="-0.14993743705557422"/>
      </right>
      <top/>
      <bottom/>
      <diagonal/>
    </border>
  </borders>
  <cellStyleXfs count="7">
    <xf numFmtId="0" fontId="0" fillId="0" borderId="0"/>
    <xf numFmtId="0" fontId="3" fillId="0" borderId="0"/>
    <xf numFmtId="0" fontId="5" fillId="0" borderId="0"/>
    <xf numFmtId="164" fontId="5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8" fillId="0" borderId="0"/>
    <xf numFmtId="44" fontId="3" fillId="0" borderId="0" applyFont="0" applyFill="0" applyBorder="0" applyAlignment="0" applyProtection="0"/>
  </cellStyleXfs>
  <cellXfs count="55">
    <xf numFmtId="0" fontId="0" fillId="0" borderId="0" xfId="0"/>
    <xf numFmtId="0" fontId="4" fillId="0" borderId="0" xfId="1" applyFont="1"/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" fillId="0" borderId="0" xfId="2" applyFont="1" applyAlignment="1">
      <alignment vertical="center"/>
    </xf>
    <xf numFmtId="0" fontId="9" fillId="0" borderId="0" xfId="2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164" fontId="11" fillId="2" borderId="1" xfId="3" applyFont="1" applyFill="1" applyBorder="1" applyAlignment="1">
      <alignment horizontal="center" vertical="center"/>
    </xf>
    <xf numFmtId="164" fontId="11" fillId="2" borderId="2" xfId="3" applyFont="1" applyFill="1" applyBorder="1" applyAlignment="1">
      <alignment horizontal="center" vertical="center"/>
    </xf>
    <xf numFmtId="164" fontId="11" fillId="2" borderId="3" xfId="3" applyFont="1" applyFill="1" applyBorder="1" applyAlignment="1">
      <alignment horizontal="center" vertical="center"/>
    </xf>
    <xf numFmtId="164" fontId="12" fillId="0" borderId="0" xfId="3" applyFont="1" applyFill="1" applyBorder="1" applyAlignment="1">
      <alignment horizontal="center" vertical="center"/>
    </xf>
    <xf numFmtId="165" fontId="13" fillId="3" borderId="0" xfId="2" applyNumberFormat="1" applyFont="1" applyFill="1" applyAlignment="1">
      <alignment horizontal="center" vertical="center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165" fontId="13" fillId="3" borderId="4" xfId="2" applyNumberFormat="1" applyFont="1" applyFill="1" applyBorder="1" applyAlignment="1">
      <alignment horizontal="center" vertical="center"/>
    </xf>
    <xf numFmtId="165" fontId="13" fillId="3" borderId="5" xfId="2" applyNumberFormat="1" applyFont="1" applyFill="1" applyBorder="1" applyAlignment="1">
      <alignment horizontal="center" vertical="center"/>
    </xf>
    <xf numFmtId="165" fontId="13" fillId="3" borderId="6" xfId="2" applyNumberFormat="1" applyFont="1" applyFill="1" applyBorder="1" applyAlignment="1">
      <alignment horizontal="center" vertical="center"/>
    </xf>
    <xf numFmtId="165" fontId="16" fillId="0" borderId="0" xfId="2" applyNumberFormat="1" applyFont="1" applyAlignment="1">
      <alignment horizontal="center" vertical="center"/>
    </xf>
    <xf numFmtId="165" fontId="13" fillId="3" borderId="7" xfId="2" applyNumberFormat="1" applyFont="1" applyFill="1" applyBorder="1" applyAlignment="1">
      <alignment horizontal="center" vertical="center"/>
    </xf>
    <xf numFmtId="0" fontId="13" fillId="4" borderId="8" xfId="2" applyFont="1" applyFill="1" applyBorder="1" applyAlignment="1">
      <alignment vertical="center"/>
    </xf>
    <xf numFmtId="164" fontId="2" fillId="4" borderId="9" xfId="3" applyFont="1" applyFill="1" applyBorder="1" applyAlignment="1">
      <alignment horizontal="right" vertical="center"/>
    </xf>
    <xf numFmtId="10" fontId="2" fillId="0" borderId="0" xfId="4" applyNumberFormat="1" applyFont="1" applyFill="1" applyBorder="1" applyAlignment="1">
      <alignment horizontal="right" vertical="center"/>
    </xf>
    <xf numFmtId="0" fontId="19" fillId="5" borderId="10" xfId="5" applyFont="1" applyFill="1" applyBorder="1" applyAlignment="1">
      <alignment horizontal="left" vertical="center" indent="1"/>
    </xf>
    <xf numFmtId="164" fontId="1" fillId="6" borderId="11" xfId="3" applyFont="1" applyFill="1" applyBorder="1" applyAlignment="1">
      <alignment horizontal="right" vertical="center"/>
    </xf>
    <xf numFmtId="10" fontId="1" fillId="0" borderId="0" xfId="4" applyNumberFormat="1" applyFont="1" applyFill="1" applyBorder="1" applyAlignment="1">
      <alignment horizontal="right" vertical="center"/>
    </xf>
    <xf numFmtId="164" fontId="1" fillId="6" borderId="12" xfId="3" applyFont="1" applyFill="1" applyBorder="1" applyAlignment="1">
      <alignment horizontal="right" vertical="center"/>
    </xf>
    <xf numFmtId="0" fontId="7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20" fillId="7" borderId="13" xfId="2" applyFont="1" applyFill="1" applyBorder="1" applyAlignment="1">
      <alignment vertical="center"/>
    </xf>
    <xf numFmtId="0" fontId="5" fillId="0" borderId="0" xfId="2" applyAlignment="1">
      <alignment vertical="center"/>
    </xf>
    <xf numFmtId="43" fontId="20" fillId="8" borderId="14" xfId="3" applyNumberFormat="1" applyFont="1" applyFill="1" applyBorder="1" applyAlignment="1">
      <alignment horizontal="right" vertical="center"/>
    </xf>
    <xf numFmtId="0" fontId="20" fillId="0" borderId="0" xfId="3" applyNumberFormat="1" applyFont="1" applyFill="1" applyBorder="1" applyAlignment="1">
      <alignment horizontal="right" vertical="center"/>
    </xf>
    <xf numFmtId="0" fontId="21" fillId="9" borderId="15" xfId="2" applyFont="1" applyFill="1" applyBorder="1" applyAlignment="1">
      <alignment horizontal="left" vertical="center" indent="1"/>
    </xf>
    <xf numFmtId="164" fontId="22" fillId="9" borderId="16" xfId="3" applyFont="1" applyFill="1" applyBorder="1" applyAlignment="1">
      <alignment horizontal="right" vertical="center"/>
    </xf>
    <xf numFmtId="164" fontId="22" fillId="0" borderId="0" xfId="3" applyFont="1" applyFill="1" applyBorder="1" applyAlignment="1">
      <alignment horizontal="right" vertical="center"/>
    </xf>
    <xf numFmtId="164" fontId="22" fillId="10" borderId="17" xfId="3" applyFont="1" applyFill="1" applyBorder="1" applyAlignment="1">
      <alignment horizontal="right" vertical="center"/>
    </xf>
    <xf numFmtId="0" fontId="19" fillId="5" borderId="18" xfId="5" applyFont="1" applyFill="1" applyBorder="1" applyAlignment="1">
      <alignment horizontal="left" vertical="center" indent="2"/>
    </xf>
    <xf numFmtId="164" fontId="1" fillId="6" borderId="19" xfId="3" applyFont="1" applyFill="1" applyBorder="1" applyAlignment="1">
      <alignment horizontal="right" vertical="center"/>
    </xf>
    <xf numFmtId="164" fontId="1" fillId="0" borderId="0" xfId="3" applyFont="1" applyFill="1" applyBorder="1" applyAlignment="1">
      <alignment horizontal="right" vertical="center"/>
    </xf>
    <xf numFmtId="0" fontId="14" fillId="0" borderId="0" xfId="2" applyFont="1" applyAlignment="1">
      <alignment horizontal="center" vertical="center"/>
    </xf>
    <xf numFmtId="164" fontId="22" fillId="10" borderId="20" xfId="3" applyFont="1" applyFill="1" applyBorder="1" applyAlignment="1">
      <alignment horizontal="right" vertical="center"/>
    </xf>
    <xf numFmtId="164" fontId="1" fillId="0" borderId="19" xfId="3" applyFont="1" applyFill="1" applyBorder="1" applyAlignment="1">
      <alignment horizontal="right" vertical="center"/>
    </xf>
    <xf numFmtId="0" fontId="19" fillId="5" borderId="10" xfId="5" applyFont="1" applyFill="1" applyBorder="1" applyAlignment="1">
      <alignment horizontal="left" vertical="center" indent="2"/>
    </xf>
    <xf numFmtId="0" fontId="19" fillId="5" borderId="0" xfId="5" applyFont="1" applyFill="1" applyAlignment="1">
      <alignment horizontal="left" vertical="center" indent="2"/>
    </xf>
    <xf numFmtId="164" fontId="1" fillId="0" borderId="21" xfId="3" applyFont="1" applyFill="1" applyBorder="1" applyAlignment="1">
      <alignment horizontal="right" vertical="center"/>
    </xf>
    <xf numFmtId="164" fontId="1" fillId="6" borderId="21" xfId="3" applyFont="1" applyFill="1" applyBorder="1" applyAlignment="1">
      <alignment horizontal="right" vertical="center"/>
    </xf>
    <xf numFmtId="0" fontId="23" fillId="0" borderId="0" xfId="2" applyFont="1" applyAlignment="1">
      <alignment horizontal="center" vertical="center"/>
    </xf>
    <xf numFmtId="0" fontId="21" fillId="0" borderId="0" xfId="2" applyFont="1" applyAlignment="1">
      <alignment horizontal="center" vertical="center"/>
    </xf>
    <xf numFmtId="0" fontId="20" fillId="3" borderId="15" xfId="2" applyFont="1" applyFill="1" applyBorder="1" applyAlignment="1">
      <alignment horizontal="left" vertical="center"/>
    </xf>
    <xf numFmtId="43" fontId="20" fillId="3" borderId="12" xfId="4" applyNumberFormat="1" applyFont="1" applyFill="1" applyBorder="1" applyAlignment="1">
      <alignment horizontal="center" vertical="center"/>
    </xf>
    <xf numFmtId="164" fontId="20" fillId="0" borderId="0" xfId="3" applyFont="1" applyFill="1" applyBorder="1" applyAlignment="1">
      <alignment horizontal="center" vertical="center"/>
    </xf>
    <xf numFmtId="17" fontId="7" fillId="0" borderId="0" xfId="2" applyNumberFormat="1" applyFont="1" applyAlignment="1">
      <alignment vertical="center"/>
    </xf>
    <xf numFmtId="44" fontId="1" fillId="0" borderId="0" xfId="6" applyFont="1" applyAlignment="1">
      <alignment horizontal="center" vertical="center"/>
    </xf>
    <xf numFmtId="0" fontId="24" fillId="0" borderId="0" xfId="2" applyFont="1" applyAlignment="1">
      <alignment horizontal="center" vertical="center"/>
    </xf>
  </cellXfs>
  <cellStyles count="7">
    <cellStyle name="Moeda 5" xfId="6" xr:uid="{68D0B6CF-72D0-47E5-AC18-C62A5A7E127D}"/>
    <cellStyle name="Normal" xfId="0" builtinId="0"/>
    <cellStyle name="Normal 11" xfId="2" xr:uid="{0BE8BAA9-9477-43F8-A9A6-B6A7455EE3E3}"/>
    <cellStyle name="Normal 18" xfId="1" xr:uid="{2367388E-2ACB-4184-9766-2C34F3EEDB07}"/>
    <cellStyle name="Normal 8 2" xfId="5" xr:uid="{7534D350-995D-462B-8F87-C9D531FB4A5F}"/>
    <cellStyle name="Porcentagem 2 4" xfId="4" xr:uid="{16325B60-56F2-4906-90F1-EAE8CE196CE9}"/>
    <cellStyle name="Vírgula 12" xfId="3" xr:uid="{6EC7F13D-33DC-4C28-9E6E-D226950B76D7}"/>
  </cellStyles>
  <dxfs count="2">
    <dxf>
      <fill>
        <gradientFill degree="270">
          <stop position="0">
            <color theme="0"/>
          </stop>
          <stop position="1">
            <color rgb="FFFF0000"/>
          </stop>
        </gradientFill>
      </fill>
    </dxf>
    <dxf>
      <fill>
        <gradientFill degree="270">
          <stop position="0">
            <color theme="0"/>
          </stop>
          <stop position="1">
            <color rgb="FFFF0000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94402</xdr:colOff>
      <xdr:row>1</xdr:row>
      <xdr:rowOff>165522</xdr:rowOff>
    </xdr:from>
    <xdr:to>
      <xdr:col>5</xdr:col>
      <xdr:colOff>1012189</xdr:colOff>
      <xdr:row>7</xdr:row>
      <xdr:rowOff>174459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355FB0C-347E-49A3-8250-3DCB19750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12" y="350307"/>
          <a:ext cx="1100667" cy="1161462"/>
        </a:xfrm>
        <a:prstGeom prst="rect">
          <a:avLst/>
        </a:prstGeom>
      </xdr:spPr>
    </xdr:pic>
    <xdr:clientData/>
  </xdr:twoCellAnchor>
  <xdr:twoCellAnchor editAs="oneCell">
    <xdr:from>
      <xdr:col>5</xdr:col>
      <xdr:colOff>1144694</xdr:colOff>
      <xdr:row>4</xdr:row>
      <xdr:rowOff>42545</xdr:rowOff>
    </xdr:from>
    <xdr:to>
      <xdr:col>6</xdr:col>
      <xdr:colOff>21628</xdr:colOff>
      <xdr:row>6</xdr:row>
      <xdr:rowOff>208914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B619F29-DF7C-49D8-AE23-E134B7DBB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194" y="768350"/>
          <a:ext cx="2559299" cy="530224"/>
        </a:xfrm>
        <a:prstGeom prst="rect">
          <a:avLst/>
        </a:prstGeom>
      </xdr:spPr>
    </xdr:pic>
    <xdr:clientData/>
  </xdr:twoCellAnchor>
  <xdr:twoCellAnchor editAs="oneCell">
    <xdr:from>
      <xdr:col>10</xdr:col>
      <xdr:colOff>1023620</xdr:colOff>
      <xdr:row>46</xdr:row>
      <xdr:rowOff>232833</xdr:rowOff>
    </xdr:from>
    <xdr:to>
      <xdr:col>12</xdr:col>
      <xdr:colOff>1047190</xdr:colOff>
      <xdr:row>56</xdr:row>
      <xdr:rowOff>151977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9B0C2AA3-2BD6-430F-8C48-9DACEA2E8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36940" y="11378988"/>
          <a:ext cx="2315285" cy="21270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FINANCEIRO\SEDS\Or&#231;amento\Or&#231;amento%20Contrato%20de%20Gest&#227;o.xlsx" TargetMode="External"/><Relationship Id="rId1" Type="http://schemas.openxmlformats.org/officeDocument/2006/relationships/externalLinkPath" Target="/FAMI%20CASE%20ITABERAI/FINANCEIRO/SEDS/Or&#231;amento/Or&#231;amento%20Contrato%20de%20Gest&#227;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do x Forescast"/>
      <sheetName val="Gráfico Saldo mensal_v2"/>
      <sheetName val="Planilha Global Reajustada"/>
      <sheetName val="Orçamento CASER - 1º ANO "/>
      <sheetName val="Orçamento CASER - 2º ANO"/>
      <sheetName val="Orçado x Realizado"/>
      <sheetName val="ORÇAMENTO - CASE"/>
      <sheetName val="RESUMO SALARIO"/>
      <sheetName val="Gráfico "/>
      <sheetName val="BASE TOTAL"/>
      <sheetName val="TD"/>
      <sheetName val="Dashboard"/>
      <sheetName val="Despesas Realizadas"/>
      <sheetName val="Forescast x Realizado"/>
      <sheetName val="Receitas Realizadas"/>
      <sheetName val="R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EB62F-D3C1-42F4-9C10-733F962CD7A9}">
  <sheetPr>
    <outlinePr summaryBelow="0" summaryRight="0"/>
    <pageSetUpPr fitToPage="1"/>
  </sheetPr>
  <dimension ref="B2:U57"/>
  <sheetViews>
    <sheetView showGridLines="0" tabSelected="1" zoomScale="90" zoomScaleNormal="90" workbookViewId="0">
      <pane xSplit="7" ySplit="9" topLeftCell="H10" activePane="bottomRight" state="frozen"/>
      <selection pane="topRight" activeCell="D1" sqref="D1"/>
      <selection pane="bottomLeft" activeCell="A7" sqref="A7"/>
      <selection pane="bottomRight" activeCell="H53" sqref="H53"/>
    </sheetView>
  </sheetViews>
  <sheetFormatPr defaultColWidth="12.5546875" defaultRowHeight="14.4" outlineLevelRow="2" x14ac:dyDescent="0.3"/>
  <cols>
    <col min="1" max="1" width="2.77734375" style="5" customWidth="1"/>
    <col min="2" max="2" width="12.5546875" style="1" hidden="1" customWidth="1"/>
    <col min="3" max="3" width="8.109375" style="2" hidden="1" customWidth="1"/>
    <col min="4" max="4" width="13" style="3" hidden="1" customWidth="1"/>
    <col min="5" max="5" width="7.21875" style="4" hidden="1" customWidth="1"/>
    <col min="6" max="6" width="53.77734375" style="5" customWidth="1"/>
    <col min="7" max="7" width="3" style="5" customWidth="1"/>
    <col min="8" max="19" width="16.6640625" style="5" customWidth="1"/>
    <col min="20" max="20" width="1.5546875" style="5" customWidth="1"/>
    <col min="21" max="21" width="18.21875" style="5" customWidth="1"/>
    <col min="22" max="22" width="12.5546875" style="5" customWidth="1"/>
    <col min="23" max="23" width="24.21875" style="5" customWidth="1"/>
    <col min="24" max="16384" width="12.5546875" style="5"/>
  </cols>
  <sheetData>
    <row r="2" spans="2:21" x14ac:dyDescent="0.3">
      <c r="H2" s="6" t="s">
        <v>0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2:21" x14ac:dyDescent="0.3"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2:21" ht="14.4" customHeight="1" x14ac:dyDescent="0.3"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2:21" ht="14.4" customHeight="1" x14ac:dyDescent="0.3"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2:21" ht="14.4" customHeight="1" x14ac:dyDescent="0.3"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2:21" ht="19.95" customHeight="1" x14ac:dyDescent="0.3">
      <c r="F7" s="7"/>
      <c r="H7" s="8" t="s">
        <v>1</v>
      </c>
      <c r="I7" s="9"/>
      <c r="J7" s="9"/>
      <c r="K7" s="9"/>
      <c r="L7" s="9"/>
      <c r="M7" s="10"/>
      <c r="N7" s="8" t="s">
        <v>2</v>
      </c>
      <c r="O7" s="9"/>
      <c r="P7" s="9"/>
      <c r="Q7" s="9"/>
      <c r="R7" s="9"/>
      <c r="S7" s="10"/>
      <c r="T7" s="11"/>
      <c r="U7" s="12" t="s">
        <v>3</v>
      </c>
    </row>
    <row r="8" spans="2:21" ht="34.799999999999997" customHeight="1" x14ac:dyDescent="0.3">
      <c r="B8" s="13" t="s">
        <v>4</v>
      </c>
      <c r="C8" s="13" t="s">
        <v>5</v>
      </c>
      <c r="D8" s="14" t="s">
        <v>6</v>
      </c>
      <c r="H8" s="15" t="s">
        <v>7</v>
      </c>
      <c r="I8" s="16" t="s">
        <v>8</v>
      </c>
      <c r="J8" s="16" t="s">
        <v>9</v>
      </c>
      <c r="K8" s="16" t="s">
        <v>10</v>
      </c>
      <c r="L8" s="16" t="s">
        <v>11</v>
      </c>
      <c r="M8" s="16" t="s">
        <v>12</v>
      </c>
      <c r="N8" s="16" t="s">
        <v>13</v>
      </c>
      <c r="O8" s="16" t="s">
        <v>14</v>
      </c>
      <c r="P8" s="16" t="s">
        <v>15</v>
      </c>
      <c r="Q8" s="16" t="s">
        <v>16</v>
      </c>
      <c r="R8" s="16" t="s">
        <v>17</v>
      </c>
      <c r="S8" s="17" t="s">
        <v>18</v>
      </c>
      <c r="T8" s="18"/>
      <c r="U8" s="19"/>
    </row>
    <row r="9" spans="2:21" ht="5.0999999999999996" customHeight="1" x14ac:dyDescent="0.3"/>
    <row r="10" spans="2:21" ht="5.0999999999999996" customHeight="1" thickBot="1" x14ac:dyDescent="0.35"/>
    <row r="11" spans="2:21" ht="25.05" customHeight="1" x14ac:dyDescent="0.3">
      <c r="F11" s="20" t="s">
        <v>19</v>
      </c>
      <c r="H11" s="21">
        <f t="shared" ref="H11:U11" si="0">SUM(H12:H13)</f>
        <v>736726.6253833333</v>
      </c>
      <c r="I11" s="21">
        <f t="shared" si="0"/>
        <v>736726.6253833333</v>
      </c>
      <c r="J11" s="21">
        <f t="shared" si="0"/>
        <v>736726.6253833333</v>
      </c>
      <c r="K11" s="21">
        <f t="shared" si="0"/>
        <v>736726.6253833333</v>
      </c>
      <c r="L11" s="21">
        <f t="shared" si="0"/>
        <v>736726.6253833333</v>
      </c>
      <c r="M11" s="21">
        <f t="shared" si="0"/>
        <v>736726.6253833333</v>
      </c>
      <c r="N11" s="21">
        <f t="shared" si="0"/>
        <v>736726.6253833333</v>
      </c>
      <c r="O11" s="21">
        <f t="shared" si="0"/>
        <v>736726.6253833333</v>
      </c>
      <c r="P11" s="21">
        <f t="shared" si="0"/>
        <v>736726.6253833333</v>
      </c>
      <c r="Q11" s="21">
        <f t="shared" si="0"/>
        <v>736726.6253833333</v>
      </c>
      <c r="R11" s="21">
        <f t="shared" si="0"/>
        <v>736726.6253833333</v>
      </c>
      <c r="S11" s="21">
        <f t="shared" si="0"/>
        <v>736726.6253833333</v>
      </c>
      <c r="T11" s="22"/>
      <c r="U11" s="21">
        <f t="shared" si="0"/>
        <v>8840719.5045999996</v>
      </c>
    </row>
    <row r="12" spans="2:21" ht="19.95" customHeight="1" outlineLevel="1" x14ac:dyDescent="0.3">
      <c r="E12" s="2"/>
      <c r="F12" s="23" t="s">
        <v>20</v>
      </c>
      <c r="H12" s="24">
        <v>736726.6253833333</v>
      </c>
      <c r="I12" s="24">
        <v>736726.6253833333</v>
      </c>
      <c r="J12" s="24">
        <v>736726.6253833333</v>
      </c>
      <c r="K12" s="24">
        <v>736726.6253833333</v>
      </c>
      <c r="L12" s="24">
        <v>736726.6253833333</v>
      </c>
      <c r="M12" s="24">
        <v>736726.6253833333</v>
      </c>
      <c r="N12" s="24">
        <v>736726.6253833333</v>
      </c>
      <c r="O12" s="24">
        <v>736726.6253833333</v>
      </c>
      <c r="P12" s="24">
        <v>736726.6253833333</v>
      </c>
      <c r="Q12" s="24">
        <v>736726.6253833333</v>
      </c>
      <c r="R12" s="24">
        <v>736726.6253833333</v>
      </c>
      <c r="S12" s="24">
        <v>736726.6253833333</v>
      </c>
      <c r="T12" s="25"/>
      <c r="U12" s="26">
        <f>SUM(H12:S12)</f>
        <v>8840719.5045999996</v>
      </c>
    </row>
    <row r="13" spans="2:21" ht="19.95" customHeight="1" outlineLevel="1" x14ac:dyDescent="0.3">
      <c r="E13" s="2"/>
      <c r="F13" s="23" t="s">
        <v>21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6">
        <f>SUM(H13:S13)</f>
        <v>0</v>
      </c>
    </row>
    <row r="14" spans="2:21" s="30" customFormat="1" ht="25.05" customHeight="1" x14ac:dyDescent="0.3">
      <c r="B14" s="27"/>
      <c r="C14" s="2"/>
      <c r="D14" s="3"/>
      <c r="E14" s="28" t="str">
        <f>D14&amp;C14</f>
        <v/>
      </c>
      <c r="F14" s="29" t="s">
        <v>22</v>
      </c>
      <c r="H14" s="31">
        <f t="shared" ref="H14:S14" si="1">H15+H23+H35+H37+H41+H43</f>
        <v>715268.56833333336</v>
      </c>
      <c r="I14" s="31">
        <f t="shared" si="1"/>
        <v>715268.56833333336</v>
      </c>
      <c r="J14" s="31">
        <f t="shared" si="1"/>
        <v>715268.56833333336</v>
      </c>
      <c r="K14" s="31">
        <f t="shared" si="1"/>
        <v>715268.56833333336</v>
      </c>
      <c r="L14" s="31">
        <f t="shared" si="1"/>
        <v>715268.56833333336</v>
      </c>
      <c r="M14" s="31">
        <f t="shared" si="1"/>
        <v>715268.56833333336</v>
      </c>
      <c r="N14" s="31">
        <f t="shared" si="1"/>
        <v>715268.56833333336</v>
      </c>
      <c r="O14" s="31">
        <f t="shared" si="1"/>
        <v>715268.56833333336</v>
      </c>
      <c r="P14" s="31">
        <f t="shared" si="1"/>
        <v>715268.56833333336</v>
      </c>
      <c r="Q14" s="31">
        <f t="shared" si="1"/>
        <v>715268.56833333336</v>
      </c>
      <c r="R14" s="31">
        <f t="shared" si="1"/>
        <v>715268.56833333336</v>
      </c>
      <c r="S14" s="31">
        <f t="shared" si="1"/>
        <v>715268.56833333336</v>
      </c>
      <c r="T14" s="32"/>
      <c r="U14" s="31">
        <f>U15+U23+U35+U37+U41+U43</f>
        <v>8583222.8200000003</v>
      </c>
    </row>
    <row r="15" spans="2:21" ht="25.05" customHeight="1" x14ac:dyDescent="0.3">
      <c r="E15" s="28" t="str">
        <f>D15&amp;C15</f>
        <v/>
      </c>
      <c r="F15" s="33" t="s">
        <v>23</v>
      </c>
      <c r="H15" s="34">
        <f t="shared" ref="H15:M15" si="2">SUM(H16:H22)</f>
        <v>22905.591666666667</v>
      </c>
      <c r="I15" s="34">
        <f t="shared" si="2"/>
        <v>22905.591666666667</v>
      </c>
      <c r="J15" s="34">
        <f t="shared" si="2"/>
        <v>22905.591666666667</v>
      </c>
      <c r="K15" s="34">
        <f t="shared" si="2"/>
        <v>22905.591666666667</v>
      </c>
      <c r="L15" s="34">
        <f t="shared" si="2"/>
        <v>22905.591666666667</v>
      </c>
      <c r="M15" s="34">
        <f t="shared" si="2"/>
        <v>22905.591666666667</v>
      </c>
      <c r="N15" s="34">
        <f t="shared" ref="N15:S15" si="3">SUM(N16:N22)</f>
        <v>22905.591666666667</v>
      </c>
      <c r="O15" s="34">
        <f t="shared" si="3"/>
        <v>22905.591666666667</v>
      </c>
      <c r="P15" s="34">
        <f t="shared" si="3"/>
        <v>22905.591666666667</v>
      </c>
      <c r="Q15" s="34">
        <f t="shared" si="3"/>
        <v>22905.591666666667</v>
      </c>
      <c r="R15" s="34">
        <f t="shared" si="3"/>
        <v>22905.591666666667</v>
      </c>
      <c r="S15" s="34">
        <f t="shared" si="3"/>
        <v>22905.591666666667</v>
      </c>
      <c r="T15" s="35"/>
      <c r="U15" s="36">
        <f>SUM(U16:U22)</f>
        <v>274867.10000000003</v>
      </c>
    </row>
    <row r="16" spans="2:21" ht="19.95" customHeight="1" outlineLevel="1" x14ac:dyDescent="0.3">
      <c r="B16" s="1">
        <v>48715</v>
      </c>
      <c r="C16" s="2">
        <v>4</v>
      </c>
      <c r="D16" s="3" t="s">
        <v>24</v>
      </c>
      <c r="E16" s="28" t="str">
        <f>B16&amp;C16&amp;D16</f>
        <v>4871543.7.4.02.0004</v>
      </c>
      <c r="F16" s="37" t="s">
        <v>25</v>
      </c>
      <c r="H16" s="38">
        <v>2480.75</v>
      </c>
      <c r="I16" s="38">
        <f t="shared" ref="I16:S22" si="4">H16</f>
        <v>2480.75</v>
      </c>
      <c r="J16" s="38">
        <f t="shared" si="4"/>
        <v>2480.75</v>
      </c>
      <c r="K16" s="38">
        <f t="shared" si="4"/>
        <v>2480.75</v>
      </c>
      <c r="L16" s="38">
        <f t="shared" si="4"/>
        <v>2480.75</v>
      </c>
      <c r="M16" s="38">
        <f t="shared" si="4"/>
        <v>2480.75</v>
      </c>
      <c r="N16" s="38">
        <f t="shared" si="4"/>
        <v>2480.75</v>
      </c>
      <c r="O16" s="38">
        <f t="shared" si="4"/>
        <v>2480.75</v>
      </c>
      <c r="P16" s="38">
        <f t="shared" si="4"/>
        <v>2480.75</v>
      </c>
      <c r="Q16" s="38">
        <f t="shared" si="4"/>
        <v>2480.75</v>
      </c>
      <c r="R16" s="38">
        <f t="shared" si="4"/>
        <v>2480.75</v>
      </c>
      <c r="S16" s="38">
        <f t="shared" si="4"/>
        <v>2480.75</v>
      </c>
      <c r="T16" s="39"/>
      <c r="U16" s="26">
        <f t="shared" ref="U16:U22" si="5">SUM(H16:S16)</f>
        <v>29769</v>
      </c>
    </row>
    <row r="17" spans="2:21" ht="19.95" customHeight="1" outlineLevel="1" x14ac:dyDescent="0.3">
      <c r="B17" s="1">
        <v>48715</v>
      </c>
      <c r="C17" s="2">
        <v>25</v>
      </c>
      <c r="D17" s="3" t="s">
        <v>26</v>
      </c>
      <c r="E17" s="28" t="str">
        <f t="shared" ref="E17:E46" si="6">B17&amp;C17&amp;D17</f>
        <v>48715253.7.4.02.0025</v>
      </c>
      <c r="F17" s="37" t="s">
        <v>27</v>
      </c>
      <c r="H17" s="38">
        <v>6615.333333333333</v>
      </c>
      <c r="I17" s="38">
        <f t="shared" si="4"/>
        <v>6615.333333333333</v>
      </c>
      <c r="J17" s="38">
        <f t="shared" si="4"/>
        <v>6615.333333333333</v>
      </c>
      <c r="K17" s="38">
        <f t="shared" si="4"/>
        <v>6615.333333333333</v>
      </c>
      <c r="L17" s="38">
        <f t="shared" si="4"/>
        <v>6615.333333333333</v>
      </c>
      <c r="M17" s="38">
        <f t="shared" si="4"/>
        <v>6615.333333333333</v>
      </c>
      <c r="N17" s="38">
        <f t="shared" si="4"/>
        <v>6615.333333333333</v>
      </c>
      <c r="O17" s="38">
        <f t="shared" si="4"/>
        <v>6615.333333333333</v>
      </c>
      <c r="P17" s="38">
        <f t="shared" si="4"/>
        <v>6615.333333333333</v>
      </c>
      <c r="Q17" s="38">
        <f t="shared" si="4"/>
        <v>6615.333333333333</v>
      </c>
      <c r="R17" s="38">
        <f t="shared" si="4"/>
        <v>6615.333333333333</v>
      </c>
      <c r="S17" s="38">
        <f t="shared" si="4"/>
        <v>6615.333333333333</v>
      </c>
      <c r="T17" s="39"/>
      <c r="U17" s="26">
        <f t="shared" si="5"/>
        <v>79384</v>
      </c>
    </row>
    <row r="18" spans="2:21" ht="19.95" customHeight="1" outlineLevel="1" x14ac:dyDescent="0.3">
      <c r="B18" s="1">
        <v>48715</v>
      </c>
      <c r="C18" s="2">
        <v>35</v>
      </c>
      <c r="D18" s="3" t="s">
        <v>28</v>
      </c>
      <c r="E18" s="28" t="str">
        <f t="shared" si="6"/>
        <v>48715353.7.4.02.0035</v>
      </c>
      <c r="F18" s="37" t="s">
        <v>29</v>
      </c>
      <c r="H18" s="38">
        <v>1736.5249999999999</v>
      </c>
      <c r="I18" s="38">
        <f t="shared" si="4"/>
        <v>1736.5249999999999</v>
      </c>
      <c r="J18" s="38">
        <f t="shared" si="4"/>
        <v>1736.5249999999999</v>
      </c>
      <c r="K18" s="38">
        <f t="shared" si="4"/>
        <v>1736.5249999999999</v>
      </c>
      <c r="L18" s="38">
        <f t="shared" si="4"/>
        <v>1736.5249999999999</v>
      </c>
      <c r="M18" s="38">
        <f t="shared" si="4"/>
        <v>1736.5249999999999</v>
      </c>
      <c r="N18" s="38">
        <f t="shared" si="4"/>
        <v>1736.5249999999999</v>
      </c>
      <c r="O18" s="38">
        <f t="shared" si="4"/>
        <v>1736.5249999999999</v>
      </c>
      <c r="P18" s="38">
        <f t="shared" si="4"/>
        <v>1736.5249999999999</v>
      </c>
      <c r="Q18" s="38">
        <f t="shared" si="4"/>
        <v>1736.5249999999999</v>
      </c>
      <c r="R18" s="38">
        <f t="shared" si="4"/>
        <v>1736.5249999999999</v>
      </c>
      <c r="S18" s="38">
        <f t="shared" si="4"/>
        <v>1736.5249999999999</v>
      </c>
      <c r="T18" s="39"/>
      <c r="U18" s="26">
        <f t="shared" si="5"/>
        <v>20838.300000000003</v>
      </c>
    </row>
    <row r="19" spans="2:21" ht="19.95" customHeight="1" outlineLevel="1" x14ac:dyDescent="0.3">
      <c r="B19" s="1">
        <v>48715</v>
      </c>
      <c r="C19" s="2">
        <v>32</v>
      </c>
      <c r="D19" s="3" t="s">
        <v>30</v>
      </c>
      <c r="E19" s="28" t="str">
        <f t="shared" si="6"/>
        <v>48715323.7.4.02.0032</v>
      </c>
      <c r="F19" s="37" t="s">
        <v>31</v>
      </c>
      <c r="H19" s="38">
        <v>8269.1666666666661</v>
      </c>
      <c r="I19" s="38">
        <f t="shared" si="4"/>
        <v>8269.1666666666661</v>
      </c>
      <c r="J19" s="38">
        <f t="shared" si="4"/>
        <v>8269.1666666666661</v>
      </c>
      <c r="K19" s="38">
        <f t="shared" si="4"/>
        <v>8269.1666666666661</v>
      </c>
      <c r="L19" s="38">
        <f t="shared" si="4"/>
        <v>8269.1666666666661</v>
      </c>
      <c r="M19" s="38">
        <f t="shared" si="4"/>
        <v>8269.1666666666661</v>
      </c>
      <c r="N19" s="38">
        <f t="shared" si="4"/>
        <v>8269.1666666666661</v>
      </c>
      <c r="O19" s="38">
        <f t="shared" si="4"/>
        <v>8269.1666666666661</v>
      </c>
      <c r="P19" s="38">
        <f t="shared" si="4"/>
        <v>8269.1666666666661</v>
      </c>
      <c r="Q19" s="38">
        <f t="shared" si="4"/>
        <v>8269.1666666666661</v>
      </c>
      <c r="R19" s="38">
        <f t="shared" si="4"/>
        <v>8269.1666666666661</v>
      </c>
      <c r="S19" s="38">
        <f t="shared" si="4"/>
        <v>8269.1666666666661</v>
      </c>
      <c r="T19" s="39"/>
      <c r="U19" s="26">
        <f t="shared" si="5"/>
        <v>99230.000000000015</v>
      </c>
    </row>
    <row r="20" spans="2:21" ht="19.95" customHeight="1" outlineLevel="1" x14ac:dyDescent="0.3">
      <c r="B20" s="1">
        <v>48715</v>
      </c>
      <c r="C20" s="2">
        <v>45</v>
      </c>
      <c r="D20" s="3" t="s">
        <v>32</v>
      </c>
      <c r="E20" s="28" t="str">
        <f t="shared" si="6"/>
        <v>48715453.7.4.01.0010</v>
      </c>
      <c r="F20" s="37" t="s">
        <v>33</v>
      </c>
      <c r="H20" s="38">
        <v>1488.45</v>
      </c>
      <c r="I20" s="38">
        <f t="shared" si="4"/>
        <v>1488.45</v>
      </c>
      <c r="J20" s="38">
        <f t="shared" si="4"/>
        <v>1488.45</v>
      </c>
      <c r="K20" s="38">
        <f t="shared" si="4"/>
        <v>1488.45</v>
      </c>
      <c r="L20" s="38">
        <f t="shared" si="4"/>
        <v>1488.45</v>
      </c>
      <c r="M20" s="38">
        <f t="shared" si="4"/>
        <v>1488.45</v>
      </c>
      <c r="N20" s="38">
        <f t="shared" si="4"/>
        <v>1488.45</v>
      </c>
      <c r="O20" s="38">
        <f t="shared" si="4"/>
        <v>1488.45</v>
      </c>
      <c r="P20" s="38">
        <f t="shared" si="4"/>
        <v>1488.45</v>
      </c>
      <c r="Q20" s="38">
        <f t="shared" si="4"/>
        <v>1488.45</v>
      </c>
      <c r="R20" s="38">
        <f t="shared" si="4"/>
        <v>1488.45</v>
      </c>
      <c r="S20" s="38">
        <f t="shared" si="4"/>
        <v>1488.45</v>
      </c>
      <c r="T20" s="39"/>
      <c r="U20" s="26">
        <f t="shared" si="5"/>
        <v>17861.400000000005</v>
      </c>
    </row>
    <row r="21" spans="2:21" ht="19.95" customHeight="1" outlineLevel="1" x14ac:dyDescent="0.3">
      <c r="B21" s="1">
        <v>48715</v>
      </c>
      <c r="C21" s="2">
        <v>20</v>
      </c>
      <c r="D21" s="3" t="s">
        <v>34</v>
      </c>
      <c r="E21" s="28" t="str">
        <f t="shared" si="6"/>
        <v>48715203.7.4.02.0020</v>
      </c>
      <c r="F21" s="37" t="s">
        <v>35</v>
      </c>
      <c r="H21" s="38">
        <v>826.91666666666663</v>
      </c>
      <c r="I21" s="38">
        <f t="shared" si="4"/>
        <v>826.91666666666663</v>
      </c>
      <c r="J21" s="38">
        <f t="shared" si="4"/>
        <v>826.91666666666663</v>
      </c>
      <c r="K21" s="38">
        <f t="shared" si="4"/>
        <v>826.91666666666663</v>
      </c>
      <c r="L21" s="38">
        <f t="shared" si="4"/>
        <v>826.91666666666663</v>
      </c>
      <c r="M21" s="38">
        <f t="shared" si="4"/>
        <v>826.91666666666663</v>
      </c>
      <c r="N21" s="38">
        <f t="shared" si="4"/>
        <v>826.91666666666663</v>
      </c>
      <c r="O21" s="38">
        <f t="shared" si="4"/>
        <v>826.91666666666663</v>
      </c>
      <c r="P21" s="38">
        <f t="shared" si="4"/>
        <v>826.91666666666663</v>
      </c>
      <c r="Q21" s="38">
        <f t="shared" si="4"/>
        <v>826.91666666666663</v>
      </c>
      <c r="R21" s="38">
        <f t="shared" si="4"/>
        <v>826.91666666666663</v>
      </c>
      <c r="S21" s="38">
        <f t="shared" si="4"/>
        <v>826.91666666666663</v>
      </c>
      <c r="T21" s="39"/>
      <c r="U21" s="26">
        <f t="shared" si="5"/>
        <v>9923</v>
      </c>
    </row>
    <row r="22" spans="2:21" ht="19.95" customHeight="1" outlineLevel="1" x14ac:dyDescent="0.3">
      <c r="E22" s="28"/>
      <c r="F22" s="37" t="s">
        <v>36</v>
      </c>
      <c r="H22" s="38">
        <v>1488.45</v>
      </c>
      <c r="I22" s="38">
        <f t="shared" si="4"/>
        <v>1488.45</v>
      </c>
      <c r="J22" s="38">
        <f t="shared" si="4"/>
        <v>1488.45</v>
      </c>
      <c r="K22" s="38">
        <f t="shared" si="4"/>
        <v>1488.45</v>
      </c>
      <c r="L22" s="38">
        <f t="shared" si="4"/>
        <v>1488.45</v>
      </c>
      <c r="M22" s="38">
        <f t="shared" si="4"/>
        <v>1488.45</v>
      </c>
      <c r="N22" s="38">
        <f t="shared" si="4"/>
        <v>1488.45</v>
      </c>
      <c r="O22" s="38">
        <f t="shared" si="4"/>
        <v>1488.45</v>
      </c>
      <c r="P22" s="38">
        <f t="shared" si="4"/>
        <v>1488.45</v>
      </c>
      <c r="Q22" s="38">
        <f t="shared" si="4"/>
        <v>1488.45</v>
      </c>
      <c r="R22" s="38">
        <f t="shared" si="4"/>
        <v>1488.45</v>
      </c>
      <c r="S22" s="38">
        <f t="shared" si="4"/>
        <v>1488.45</v>
      </c>
      <c r="T22" s="39"/>
      <c r="U22" s="26">
        <f t="shared" si="5"/>
        <v>17861.400000000005</v>
      </c>
    </row>
    <row r="23" spans="2:21" ht="25.05" customHeight="1" x14ac:dyDescent="0.3">
      <c r="C23" s="40"/>
      <c r="E23" s="28" t="str">
        <f t="shared" si="6"/>
        <v/>
      </c>
      <c r="F23" s="33" t="s">
        <v>37</v>
      </c>
      <c r="H23" s="34">
        <f>SUM(H24:H34)</f>
        <v>212579.5</v>
      </c>
      <c r="I23" s="34">
        <f t="shared" ref="I23:L23" si="7">SUM(I24:I34)</f>
        <v>212579.5</v>
      </c>
      <c r="J23" s="34">
        <f t="shared" si="7"/>
        <v>212579.5</v>
      </c>
      <c r="K23" s="34">
        <f t="shared" si="7"/>
        <v>212579.5</v>
      </c>
      <c r="L23" s="34">
        <f t="shared" si="7"/>
        <v>212579.5</v>
      </c>
      <c r="M23" s="34">
        <f>SUM(M24:M34)</f>
        <v>212579.5</v>
      </c>
      <c r="N23" s="34">
        <f t="shared" ref="N23:S23" si="8">SUM(N24:N34)</f>
        <v>212579.5</v>
      </c>
      <c r="O23" s="34">
        <f t="shared" si="8"/>
        <v>212579.5</v>
      </c>
      <c r="P23" s="34">
        <f t="shared" si="8"/>
        <v>212579.5</v>
      </c>
      <c r="Q23" s="34">
        <f t="shared" si="8"/>
        <v>212579.5</v>
      </c>
      <c r="R23" s="34">
        <f t="shared" si="8"/>
        <v>212579.5</v>
      </c>
      <c r="S23" s="34">
        <f t="shared" si="8"/>
        <v>212579.5</v>
      </c>
      <c r="T23" s="35"/>
      <c r="U23" s="41">
        <f>SUM(U24:U34)</f>
        <v>2550954</v>
      </c>
    </row>
    <row r="24" spans="2:21" ht="19.95" customHeight="1" outlineLevel="1" x14ac:dyDescent="0.3">
      <c r="B24" s="1">
        <v>48715</v>
      </c>
      <c r="C24" s="2">
        <v>12</v>
      </c>
      <c r="D24" s="3" t="s">
        <v>38</v>
      </c>
      <c r="E24" s="28" t="str">
        <f t="shared" si="6"/>
        <v>48715123.7.4.02.0012</v>
      </c>
      <c r="F24" s="37" t="s">
        <v>39</v>
      </c>
      <c r="H24" s="42">
        <v>10833.333333333334</v>
      </c>
      <c r="I24" s="42">
        <f t="shared" ref="I24:S34" si="9">H24</f>
        <v>10833.333333333334</v>
      </c>
      <c r="J24" s="42">
        <f t="shared" si="9"/>
        <v>10833.333333333334</v>
      </c>
      <c r="K24" s="42">
        <f t="shared" si="9"/>
        <v>10833.333333333334</v>
      </c>
      <c r="L24" s="42">
        <f t="shared" si="9"/>
        <v>10833.333333333334</v>
      </c>
      <c r="M24" s="42">
        <f t="shared" si="9"/>
        <v>10833.333333333334</v>
      </c>
      <c r="N24" s="42">
        <f t="shared" si="9"/>
        <v>10833.333333333334</v>
      </c>
      <c r="O24" s="42">
        <f t="shared" si="9"/>
        <v>10833.333333333334</v>
      </c>
      <c r="P24" s="42">
        <f t="shared" si="9"/>
        <v>10833.333333333334</v>
      </c>
      <c r="Q24" s="42">
        <f t="shared" si="9"/>
        <v>10833.333333333334</v>
      </c>
      <c r="R24" s="42">
        <f t="shared" si="9"/>
        <v>10833.333333333334</v>
      </c>
      <c r="S24" s="42">
        <f t="shared" si="9"/>
        <v>10833.333333333334</v>
      </c>
      <c r="T24" s="39"/>
      <c r="U24" s="26">
        <f t="shared" ref="U24:U34" si="10">SUM(H24:S24)</f>
        <v>129999.99999999999</v>
      </c>
    </row>
    <row r="25" spans="2:21" ht="19.95" customHeight="1" outlineLevel="1" x14ac:dyDescent="0.3">
      <c r="B25" s="1">
        <v>48715</v>
      </c>
      <c r="C25" s="2">
        <v>37</v>
      </c>
      <c r="D25" s="3" t="s">
        <v>40</v>
      </c>
      <c r="E25" s="28" t="str">
        <f t="shared" si="6"/>
        <v>48715373.7.4.02.0037</v>
      </c>
      <c r="F25" s="37" t="s">
        <v>41</v>
      </c>
      <c r="H25" s="42">
        <v>16000</v>
      </c>
      <c r="I25" s="42">
        <f t="shared" si="9"/>
        <v>16000</v>
      </c>
      <c r="J25" s="42">
        <f t="shared" si="9"/>
        <v>16000</v>
      </c>
      <c r="K25" s="42">
        <f t="shared" si="9"/>
        <v>16000</v>
      </c>
      <c r="L25" s="42">
        <f t="shared" si="9"/>
        <v>16000</v>
      </c>
      <c r="M25" s="42">
        <f t="shared" si="9"/>
        <v>16000</v>
      </c>
      <c r="N25" s="42">
        <f t="shared" si="9"/>
        <v>16000</v>
      </c>
      <c r="O25" s="42">
        <f t="shared" si="9"/>
        <v>16000</v>
      </c>
      <c r="P25" s="42">
        <f t="shared" si="9"/>
        <v>16000</v>
      </c>
      <c r="Q25" s="42">
        <f t="shared" si="9"/>
        <v>16000</v>
      </c>
      <c r="R25" s="42">
        <f t="shared" si="9"/>
        <v>16000</v>
      </c>
      <c r="S25" s="42">
        <f t="shared" si="9"/>
        <v>16000</v>
      </c>
      <c r="T25" s="39"/>
      <c r="U25" s="26">
        <f t="shared" si="10"/>
        <v>192000</v>
      </c>
    </row>
    <row r="26" spans="2:21" ht="19.95" customHeight="1" outlineLevel="1" x14ac:dyDescent="0.3">
      <c r="B26" s="1">
        <v>48715</v>
      </c>
      <c r="C26" s="2">
        <v>6</v>
      </c>
      <c r="D26" s="3" t="s">
        <v>42</v>
      </c>
      <c r="E26" s="28" t="str">
        <f>B26&amp;C26&amp;D26</f>
        <v>4871563.7.4.02.0006</v>
      </c>
      <c r="F26" s="37" t="s">
        <v>43</v>
      </c>
      <c r="H26" s="42">
        <v>83329.5</v>
      </c>
      <c r="I26" s="42">
        <f t="shared" si="9"/>
        <v>83329.5</v>
      </c>
      <c r="J26" s="42">
        <f t="shared" si="9"/>
        <v>83329.5</v>
      </c>
      <c r="K26" s="42">
        <f t="shared" si="9"/>
        <v>83329.5</v>
      </c>
      <c r="L26" s="42">
        <f t="shared" si="9"/>
        <v>83329.5</v>
      </c>
      <c r="M26" s="42">
        <f t="shared" si="9"/>
        <v>83329.5</v>
      </c>
      <c r="N26" s="42">
        <f t="shared" si="9"/>
        <v>83329.5</v>
      </c>
      <c r="O26" s="42">
        <f t="shared" si="9"/>
        <v>83329.5</v>
      </c>
      <c r="P26" s="42">
        <f t="shared" si="9"/>
        <v>83329.5</v>
      </c>
      <c r="Q26" s="42">
        <f t="shared" si="9"/>
        <v>83329.5</v>
      </c>
      <c r="R26" s="42">
        <f t="shared" si="9"/>
        <v>83329.5</v>
      </c>
      <c r="S26" s="42">
        <f t="shared" si="9"/>
        <v>83329.5</v>
      </c>
      <c r="T26" s="39"/>
      <c r="U26" s="26">
        <f t="shared" si="10"/>
        <v>999954</v>
      </c>
    </row>
    <row r="27" spans="2:21" ht="19.95" customHeight="1" outlineLevel="1" x14ac:dyDescent="0.3">
      <c r="B27" s="1">
        <v>48715</v>
      </c>
      <c r="C27" s="2">
        <v>15</v>
      </c>
      <c r="D27" s="3" t="s">
        <v>44</v>
      </c>
      <c r="E27" s="28" t="str">
        <f t="shared" si="6"/>
        <v>48715153.7.4.02.0015</v>
      </c>
      <c r="F27" s="37" t="s">
        <v>45</v>
      </c>
      <c r="H27" s="42">
        <v>25000</v>
      </c>
      <c r="I27" s="42">
        <f t="shared" si="9"/>
        <v>25000</v>
      </c>
      <c r="J27" s="42">
        <f t="shared" si="9"/>
        <v>25000</v>
      </c>
      <c r="K27" s="42">
        <f t="shared" si="9"/>
        <v>25000</v>
      </c>
      <c r="L27" s="42">
        <f t="shared" si="9"/>
        <v>25000</v>
      </c>
      <c r="M27" s="42">
        <f t="shared" si="9"/>
        <v>25000</v>
      </c>
      <c r="N27" s="42">
        <f t="shared" si="9"/>
        <v>25000</v>
      </c>
      <c r="O27" s="42">
        <f t="shared" si="9"/>
        <v>25000</v>
      </c>
      <c r="P27" s="42">
        <f t="shared" si="9"/>
        <v>25000</v>
      </c>
      <c r="Q27" s="42">
        <f t="shared" si="9"/>
        <v>25000</v>
      </c>
      <c r="R27" s="42">
        <f t="shared" si="9"/>
        <v>25000</v>
      </c>
      <c r="S27" s="42">
        <f t="shared" si="9"/>
        <v>25000</v>
      </c>
      <c r="T27" s="39"/>
      <c r="U27" s="26">
        <f t="shared" si="10"/>
        <v>300000</v>
      </c>
    </row>
    <row r="28" spans="2:21" ht="19.95" customHeight="1" outlineLevel="1" x14ac:dyDescent="0.3">
      <c r="B28" s="1">
        <v>48715</v>
      </c>
      <c r="C28" s="2">
        <v>10</v>
      </c>
      <c r="D28" s="3" t="s">
        <v>46</v>
      </c>
      <c r="E28" s="28" t="str">
        <f>B28&amp;C28&amp;D28</f>
        <v>48715103.7.4.02.0010</v>
      </c>
      <c r="F28" s="37" t="s">
        <v>47</v>
      </c>
      <c r="H28" s="42">
        <v>25000</v>
      </c>
      <c r="I28" s="42">
        <f t="shared" si="9"/>
        <v>25000</v>
      </c>
      <c r="J28" s="42">
        <f t="shared" si="9"/>
        <v>25000</v>
      </c>
      <c r="K28" s="42">
        <f t="shared" si="9"/>
        <v>25000</v>
      </c>
      <c r="L28" s="42">
        <f t="shared" si="9"/>
        <v>25000</v>
      </c>
      <c r="M28" s="42">
        <f t="shared" si="9"/>
        <v>25000</v>
      </c>
      <c r="N28" s="42">
        <f t="shared" si="9"/>
        <v>25000</v>
      </c>
      <c r="O28" s="42">
        <f t="shared" si="9"/>
        <v>25000</v>
      </c>
      <c r="P28" s="42">
        <f t="shared" si="9"/>
        <v>25000</v>
      </c>
      <c r="Q28" s="42">
        <f t="shared" si="9"/>
        <v>25000</v>
      </c>
      <c r="R28" s="42">
        <f t="shared" si="9"/>
        <v>25000</v>
      </c>
      <c r="S28" s="42">
        <f t="shared" si="9"/>
        <v>25000</v>
      </c>
      <c r="T28" s="39"/>
      <c r="U28" s="26">
        <f t="shared" si="10"/>
        <v>300000</v>
      </c>
    </row>
    <row r="29" spans="2:21" ht="19.95" customHeight="1" outlineLevel="1" x14ac:dyDescent="0.3">
      <c r="B29" s="1">
        <v>48715</v>
      </c>
      <c r="C29" s="2">
        <v>9</v>
      </c>
      <c r="D29" s="3" t="s">
        <v>48</v>
      </c>
      <c r="E29" s="28" t="str">
        <f t="shared" si="6"/>
        <v>4871593.7.4.02.0009</v>
      </c>
      <c r="F29" s="37" t="s">
        <v>49</v>
      </c>
      <c r="H29" s="42">
        <v>42000</v>
      </c>
      <c r="I29" s="42">
        <f t="shared" si="9"/>
        <v>42000</v>
      </c>
      <c r="J29" s="42">
        <f t="shared" si="9"/>
        <v>42000</v>
      </c>
      <c r="K29" s="42">
        <f t="shared" si="9"/>
        <v>42000</v>
      </c>
      <c r="L29" s="42">
        <f t="shared" si="9"/>
        <v>42000</v>
      </c>
      <c r="M29" s="42">
        <f t="shared" si="9"/>
        <v>42000</v>
      </c>
      <c r="N29" s="42">
        <f t="shared" si="9"/>
        <v>42000</v>
      </c>
      <c r="O29" s="42">
        <f t="shared" si="9"/>
        <v>42000</v>
      </c>
      <c r="P29" s="42">
        <f t="shared" si="9"/>
        <v>42000</v>
      </c>
      <c r="Q29" s="42">
        <f t="shared" si="9"/>
        <v>42000</v>
      </c>
      <c r="R29" s="42">
        <f t="shared" si="9"/>
        <v>42000</v>
      </c>
      <c r="S29" s="42">
        <f t="shared" si="9"/>
        <v>42000</v>
      </c>
      <c r="T29" s="39"/>
      <c r="U29" s="26">
        <f t="shared" si="10"/>
        <v>504000</v>
      </c>
    </row>
    <row r="30" spans="2:21" ht="19.95" customHeight="1" outlineLevel="1" x14ac:dyDescent="0.3">
      <c r="B30" s="1">
        <v>48715</v>
      </c>
      <c r="C30" s="2">
        <v>38</v>
      </c>
      <c r="D30" s="3" t="s">
        <v>50</v>
      </c>
      <c r="E30" s="28" t="str">
        <f t="shared" si="6"/>
        <v>48715383.7.4.02.0038</v>
      </c>
      <c r="F30" s="37" t="s">
        <v>51</v>
      </c>
      <c r="H30" s="42">
        <v>1666.6666666666667</v>
      </c>
      <c r="I30" s="42">
        <f t="shared" si="9"/>
        <v>1666.6666666666667</v>
      </c>
      <c r="J30" s="42">
        <f t="shared" si="9"/>
        <v>1666.6666666666667</v>
      </c>
      <c r="K30" s="42">
        <f t="shared" si="9"/>
        <v>1666.6666666666667</v>
      </c>
      <c r="L30" s="42">
        <f t="shared" si="9"/>
        <v>1666.6666666666667</v>
      </c>
      <c r="M30" s="42">
        <f t="shared" si="9"/>
        <v>1666.6666666666667</v>
      </c>
      <c r="N30" s="42">
        <f t="shared" si="9"/>
        <v>1666.6666666666667</v>
      </c>
      <c r="O30" s="42">
        <f t="shared" si="9"/>
        <v>1666.6666666666667</v>
      </c>
      <c r="P30" s="42">
        <f t="shared" si="9"/>
        <v>1666.6666666666667</v>
      </c>
      <c r="Q30" s="42">
        <f t="shared" si="9"/>
        <v>1666.6666666666667</v>
      </c>
      <c r="R30" s="42">
        <f t="shared" si="9"/>
        <v>1666.6666666666667</v>
      </c>
      <c r="S30" s="42">
        <f t="shared" si="9"/>
        <v>1666.6666666666667</v>
      </c>
      <c r="T30" s="39"/>
      <c r="U30" s="26">
        <f t="shared" si="10"/>
        <v>20000</v>
      </c>
    </row>
    <row r="31" spans="2:21" ht="19.95" customHeight="1" outlineLevel="1" x14ac:dyDescent="0.3">
      <c r="E31" s="28"/>
      <c r="F31" s="37" t="s">
        <v>52</v>
      </c>
      <c r="H31" s="42">
        <v>0</v>
      </c>
      <c r="I31" s="42">
        <f t="shared" si="9"/>
        <v>0</v>
      </c>
      <c r="J31" s="42">
        <f t="shared" si="9"/>
        <v>0</v>
      </c>
      <c r="K31" s="42">
        <f t="shared" si="9"/>
        <v>0</v>
      </c>
      <c r="L31" s="42">
        <f t="shared" si="9"/>
        <v>0</v>
      </c>
      <c r="M31" s="42">
        <f t="shared" si="9"/>
        <v>0</v>
      </c>
      <c r="N31" s="42">
        <f t="shared" si="9"/>
        <v>0</v>
      </c>
      <c r="O31" s="42">
        <f t="shared" si="9"/>
        <v>0</v>
      </c>
      <c r="P31" s="42">
        <f t="shared" si="9"/>
        <v>0</v>
      </c>
      <c r="Q31" s="42">
        <f t="shared" si="9"/>
        <v>0</v>
      </c>
      <c r="R31" s="42">
        <f t="shared" si="9"/>
        <v>0</v>
      </c>
      <c r="S31" s="42">
        <f t="shared" si="9"/>
        <v>0</v>
      </c>
      <c r="T31" s="39"/>
      <c r="U31" s="26">
        <f t="shared" si="10"/>
        <v>0</v>
      </c>
    </row>
    <row r="32" spans="2:21" ht="19.95" customHeight="1" outlineLevel="1" x14ac:dyDescent="0.3">
      <c r="B32" s="1">
        <v>48715</v>
      </c>
      <c r="C32" s="2">
        <v>34</v>
      </c>
      <c r="D32" s="3" t="s">
        <v>53</v>
      </c>
      <c r="E32" s="28" t="str">
        <f t="shared" si="6"/>
        <v>48715343.7.4.02.0034</v>
      </c>
      <c r="F32" s="37" t="s">
        <v>54</v>
      </c>
      <c r="H32" s="42">
        <v>3500</v>
      </c>
      <c r="I32" s="42">
        <f t="shared" si="9"/>
        <v>3500</v>
      </c>
      <c r="J32" s="42">
        <f t="shared" si="9"/>
        <v>3500</v>
      </c>
      <c r="K32" s="42">
        <f t="shared" si="9"/>
        <v>3500</v>
      </c>
      <c r="L32" s="42">
        <f t="shared" si="9"/>
        <v>3500</v>
      </c>
      <c r="M32" s="42">
        <f t="shared" si="9"/>
        <v>3500</v>
      </c>
      <c r="N32" s="42">
        <f t="shared" si="9"/>
        <v>3500</v>
      </c>
      <c r="O32" s="42">
        <f t="shared" si="9"/>
        <v>3500</v>
      </c>
      <c r="P32" s="42">
        <f t="shared" si="9"/>
        <v>3500</v>
      </c>
      <c r="Q32" s="42">
        <f t="shared" si="9"/>
        <v>3500</v>
      </c>
      <c r="R32" s="42">
        <f t="shared" si="9"/>
        <v>3500</v>
      </c>
      <c r="S32" s="42">
        <f t="shared" si="9"/>
        <v>3500</v>
      </c>
      <c r="T32" s="39"/>
      <c r="U32" s="26">
        <f t="shared" si="10"/>
        <v>42000</v>
      </c>
    </row>
    <row r="33" spans="2:21" ht="19.95" customHeight="1" outlineLevel="1" x14ac:dyDescent="0.3">
      <c r="B33" s="1">
        <v>48715</v>
      </c>
      <c r="C33" s="2">
        <v>23</v>
      </c>
      <c r="D33" s="3" t="s">
        <v>55</v>
      </c>
      <c r="E33" s="28" t="str">
        <f>B33&amp;C33&amp;D33</f>
        <v>48715233.7.4.02.0023</v>
      </c>
      <c r="F33" s="37" t="s">
        <v>56</v>
      </c>
      <c r="H33" s="42">
        <v>4416.666666666667</v>
      </c>
      <c r="I33" s="42">
        <f t="shared" si="9"/>
        <v>4416.666666666667</v>
      </c>
      <c r="J33" s="42">
        <f t="shared" si="9"/>
        <v>4416.666666666667</v>
      </c>
      <c r="K33" s="42">
        <f t="shared" si="9"/>
        <v>4416.666666666667</v>
      </c>
      <c r="L33" s="42">
        <f t="shared" si="9"/>
        <v>4416.666666666667</v>
      </c>
      <c r="M33" s="42">
        <f t="shared" si="9"/>
        <v>4416.666666666667</v>
      </c>
      <c r="N33" s="42">
        <f t="shared" si="9"/>
        <v>4416.666666666667</v>
      </c>
      <c r="O33" s="42">
        <f t="shared" si="9"/>
        <v>4416.666666666667</v>
      </c>
      <c r="P33" s="42">
        <f t="shared" si="9"/>
        <v>4416.666666666667</v>
      </c>
      <c r="Q33" s="42">
        <f t="shared" si="9"/>
        <v>4416.666666666667</v>
      </c>
      <c r="R33" s="42">
        <f t="shared" si="9"/>
        <v>4416.666666666667</v>
      </c>
      <c r="S33" s="42">
        <f t="shared" si="9"/>
        <v>4416.666666666667</v>
      </c>
      <c r="T33" s="39"/>
      <c r="U33" s="26">
        <f t="shared" si="10"/>
        <v>52999.999999999993</v>
      </c>
    </row>
    <row r="34" spans="2:21" ht="19.95" customHeight="1" outlineLevel="1" x14ac:dyDescent="0.3">
      <c r="B34" s="1">
        <v>48715</v>
      </c>
      <c r="C34" s="2">
        <v>2</v>
      </c>
      <c r="D34" s="3" t="s">
        <v>57</v>
      </c>
      <c r="E34" s="28" t="str">
        <f t="shared" si="6"/>
        <v>4871523.7.4.02.0002</v>
      </c>
      <c r="F34" s="37" t="s">
        <v>58</v>
      </c>
      <c r="H34" s="42">
        <v>833.33333333333337</v>
      </c>
      <c r="I34" s="42">
        <f t="shared" si="9"/>
        <v>833.33333333333337</v>
      </c>
      <c r="J34" s="42">
        <f t="shared" si="9"/>
        <v>833.33333333333337</v>
      </c>
      <c r="K34" s="42">
        <f t="shared" si="9"/>
        <v>833.33333333333337</v>
      </c>
      <c r="L34" s="42">
        <f t="shared" si="9"/>
        <v>833.33333333333337</v>
      </c>
      <c r="M34" s="42">
        <f t="shared" si="9"/>
        <v>833.33333333333337</v>
      </c>
      <c r="N34" s="42">
        <f t="shared" si="9"/>
        <v>833.33333333333337</v>
      </c>
      <c r="O34" s="42">
        <f t="shared" si="9"/>
        <v>833.33333333333337</v>
      </c>
      <c r="P34" s="42">
        <f t="shared" si="9"/>
        <v>833.33333333333337</v>
      </c>
      <c r="Q34" s="42">
        <f t="shared" si="9"/>
        <v>833.33333333333337</v>
      </c>
      <c r="R34" s="42">
        <f t="shared" si="9"/>
        <v>833.33333333333337</v>
      </c>
      <c r="S34" s="42">
        <f t="shared" si="9"/>
        <v>833.33333333333337</v>
      </c>
      <c r="T34" s="39"/>
      <c r="U34" s="26">
        <f t="shared" si="10"/>
        <v>10000</v>
      </c>
    </row>
    <row r="35" spans="2:21" ht="25.05" customHeight="1" x14ac:dyDescent="0.3">
      <c r="C35" s="40"/>
      <c r="E35" s="28" t="str">
        <f t="shared" si="6"/>
        <v/>
      </c>
      <c r="F35" s="33" t="s">
        <v>59</v>
      </c>
      <c r="H35" s="34">
        <f t="shared" ref="H35:L35" si="11">SUM(H36:H36)</f>
        <v>8170.5</v>
      </c>
      <c r="I35" s="34">
        <f t="shared" si="11"/>
        <v>8170.5</v>
      </c>
      <c r="J35" s="34">
        <f t="shared" si="11"/>
        <v>8170.5</v>
      </c>
      <c r="K35" s="34">
        <f t="shared" si="11"/>
        <v>8170.5</v>
      </c>
      <c r="L35" s="34">
        <f t="shared" si="11"/>
        <v>8170.5</v>
      </c>
      <c r="M35" s="34">
        <f>SUM(M36:M36)</f>
        <v>8170.5</v>
      </c>
      <c r="N35" s="34">
        <f t="shared" ref="N35:S35" si="12">SUM(N36:N36)</f>
        <v>8170.5</v>
      </c>
      <c r="O35" s="34">
        <f t="shared" si="12"/>
        <v>8170.5</v>
      </c>
      <c r="P35" s="34">
        <f t="shared" si="12"/>
        <v>8170.5</v>
      </c>
      <c r="Q35" s="34">
        <f t="shared" si="12"/>
        <v>8170.5</v>
      </c>
      <c r="R35" s="34">
        <f t="shared" si="12"/>
        <v>8170.5</v>
      </c>
      <c r="S35" s="34">
        <f t="shared" si="12"/>
        <v>8170.5</v>
      </c>
      <c r="T35" s="35"/>
      <c r="U35" s="41">
        <f>SUM(U36)</f>
        <v>98046</v>
      </c>
    </row>
    <row r="36" spans="2:21" ht="21" customHeight="1" outlineLevel="2" x14ac:dyDescent="0.3">
      <c r="B36" s="1">
        <v>48715</v>
      </c>
      <c r="C36" s="2">
        <v>51</v>
      </c>
      <c r="D36" s="3" t="s">
        <v>60</v>
      </c>
      <c r="E36" s="28" t="str">
        <f t="shared" si="6"/>
        <v>48715513.7.4.02.0031</v>
      </c>
      <c r="F36" s="37" t="s">
        <v>61</v>
      </c>
      <c r="H36" s="42">
        <v>8170.5</v>
      </c>
      <c r="I36" s="42">
        <f>H36</f>
        <v>8170.5</v>
      </c>
      <c r="J36" s="42">
        <f>I36</f>
        <v>8170.5</v>
      </c>
      <c r="K36" s="42">
        <f>J36</f>
        <v>8170.5</v>
      </c>
      <c r="L36" s="42">
        <f>K36</f>
        <v>8170.5</v>
      </c>
      <c r="M36" s="42">
        <f>L36</f>
        <v>8170.5</v>
      </c>
      <c r="N36" s="42">
        <f t="shared" ref="N36:S36" si="13">M36</f>
        <v>8170.5</v>
      </c>
      <c r="O36" s="42">
        <f t="shared" si="13"/>
        <v>8170.5</v>
      </c>
      <c r="P36" s="42">
        <f t="shared" si="13"/>
        <v>8170.5</v>
      </c>
      <c r="Q36" s="42">
        <f t="shared" si="13"/>
        <v>8170.5</v>
      </c>
      <c r="R36" s="42">
        <f t="shared" si="13"/>
        <v>8170.5</v>
      </c>
      <c r="S36" s="42">
        <f t="shared" si="13"/>
        <v>8170.5</v>
      </c>
      <c r="T36" s="39"/>
      <c r="U36" s="26">
        <f>SUM(H36:S36)</f>
        <v>98046</v>
      </c>
    </row>
    <row r="37" spans="2:21" ht="25.05" customHeight="1" x14ac:dyDescent="0.3">
      <c r="C37" s="40"/>
      <c r="E37" s="28" t="str">
        <f t="shared" si="6"/>
        <v/>
      </c>
      <c r="F37" s="33" t="s">
        <v>62</v>
      </c>
      <c r="H37" s="34">
        <f t="shared" ref="H37:S37" si="14">SUM(H38:H40)</f>
        <v>58583.333333333336</v>
      </c>
      <c r="I37" s="34">
        <f t="shared" si="14"/>
        <v>58583.333333333336</v>
      </c>
      <c r="J37" s="34">
        <f t="shared" si="14"/>
        <v>58583.333333333336</v>
      </c>
      <c r="K37" s="34">
        <f t="shared" si="14"/>
        <v>58583.333333333336</v>
      </c>
      <c r="L37" s="34">
        <f t="shared" si="14"/>
        <v>58583.333333333336</v>
      </c>
      <c r="M37" s="34">
        <f t="shared" si="14"/>
        <v>58583.333333333336</v>
      </c>
      <c r="N37" s="34">
        <f t="shared" si="14"/>
        <v>58583.333333333336</v>
      </c>
      <c r="O37" s="34">
        <f t="shared" si="14"/>
        <v>58583.333333333336</v>
      </c>
      <c r="P37" s="34">
        <f t="shared" si="14"/>
        <v>58583.333333333336</v>
      </c>
      <c r="Q37" s="34">
        <f t="shared" si="14"/>
        <v>58583.333333333336</v>
      </c>
      <c r="R37" s="34">
        <f t="shared" si="14"/>
        <v>58583.333333333336</v>
      </c>
      <c r="S37" s="34">
        <f t="shared" si="14"/>
        <v>58583.333333333336</v>
      </c>
      <c r="T37" s="35"/>
      <c r="U37" s="36">
        <f>SUM(U38:U40)</f>
        <v>703000</v>
      </c>
    </row>
    <row r="38" spans="2:21" ht="19.95" customHeight="1" outlineLevel="1" x14ac:dyDescent="0.3">
      <c r="B38" s="1">
        <v>48715</v>
      </c>
      <c r="C38" s="2">
        <v>52</v>
      </c>
      <c r="D38" s="3" t="s">
        <v>63</v>
      </c>
      <c r="E38" s="28" t="str">
        <f t="shared" si="6"/>
        <v>48715521.4.2.02.0004</v>
      </c>
      <c r="F38" s="43" t="s">
        <v>64</v>
      </c>
      <c r="H38" s="42">
        <v>5000</v>
      </c>
      <c r="I38" s="42">
        <f t="shared" ref="I38:S40" si="15">H38</f>
        <v>5000</v>
      </c>
      <c r="J38" s="42">
        <f t="shared" si="15"/>
        <v>5000</v>
      </c>
      <c r="K38" s="42">
        <f t="shared" si="15"/>
        <v>5000</v>
      </c>
      <c r="L38" s="42">
        <f t="shared" si="15"/>
        <v>5000</v>
      </c>
      <c r="M38" s="42">
        <f t="shared" si="15"/>
        <v>5000</v>
      </c>
      <c r="N38" s="42">
        <f t="shared" si="15"/>
        <v>5000</v>
      </c>
      <c r="O38" s="42">
        <f t="shared" si="15"/>
        <v>5000</v>
      </c>
      <c r="P38" s="42">
        <f t="shared" si="15"/>
        <v>5000</v>
      </c>
      <c r="Q38" s="42">
        <f t="shared" si="15"/>
        <v>5000</v>
      </c>
      <c r="R38" s="42">
        <f t="shared" si="15"/>
        <v>5000</v>
      </c>
      <c r="S38" s="42">
        <f t="shared" si="15"/>
        <v>5000</v>
      </c>
      <c r="T38" s="39"/>
      <c r="U38" s="26">
        <f t="shared" ref="U38:U40" si="16">SUM(H38:S38)</f>
        <v>60000</v>
      </c>
    </row>
    <row r="39" spans="2:21" ht="19.95" customHeight="1" outlineLevel="1" x14ac:dyDescent="0.3">
      <c r="B39" s="1">
        <v>48715</v>
      </c>
      <c r="C39" s="2">
        <v>53</v>
      </c>
      <c r="D39" s="3" t="s">
        <v>65</v>
      </c>
      <c r="E39" s="28" t="str">
        <f t="shared" si="6"/>
        <v>48715531.4.2.02.0001</v>
      </c>
      <c r="F39" s="43" t="s">
        <v>66</v>
      </c>
      <c r="H39" s="42">
        <v>50000</v>
      </c>
      <c r="I39" s="42">
        <f t="shared" si="15"/>
        <v>50000</v>
      </c>
      <c r="J39" s="42">
        <f t="shared" si="15"/>
        <v>50000</v>
      </c>
      <c r="K39" s="42">
        <f t="shared" si="15"/>
        <v>50000</v>
      </c>
      <c r="L39" s="42">
        <f t="shared" si="15"/>
        <v>50000</v>
      </c>
      <c r="M39" s="42">
        <f t="shared" si="15"/>
        <v>50000</v>
      </c>
      <c r="N39" s="42">
        <f t="shared" si="15"/>
        <v>50000</v>
      </c>
      <c r="O39" s="42">
        <f t="shared" si="15"/>
        <v>50000</v>
      </c>
      <c r="P39" s="42">
        <f t="shared" si="15"/>
        <v>50000</v>
      </c>
      <c r="Q39" s="42">
        <f t="shared" si="15"/>
        <v>50000</v>
      </c>
      <c r="R39" s="42">
        <f t="shared" si="15"/>
        <v>50000</v>
      </c>
      <c r="S39" s="42">
        <f t="shared" si="15"/>
        <v>50000</v>
      </c>
      <c r="T39" s="39"/>
      <c r="U39" s="26">
        <f t="shared" si="16"/>
        <v>600000</v>
      </c>
    </row>
    <row r="40" spans="2:21" ht="19.95" customHeight="1" outlineLevel="1" x14ac:dyDescent="0.3">
      <c r="B40" s="1">
        <v>48715</v>
      </c>
      <c r="C40" s="2">
        <v>54</v>
      </c>
      <c r="D40" s="3" t="s">
        <v>67</v>
      </c>
      <c r="E40" s="28" t="str">
        <f t="shared" si="6"/>
        <v>48715541.4.2.02.0003</v>
      </c>
      <c r="F40" s="37" t="s">
        <v>68</v>
      </c>
      <c r="H40" s="42">
        <v>3583.3333333333335</v>
      </c>
      <c r="I40" s="42">
        <f t="shared" si="15"/>
        <v>3583.3333333333335</v>
      </c>
      <c r="J40" s="42">
        <f t="shared" si="15"/>
        <v>3583.3333333333335</v>
      </c>
      <c r="K40" s="42">
        <f t="shared" si="15"/>
        <v>3583.3333333333335</v>
      </c>
      <c r="L40" s="42">
        <f t="shared" si="15"/>
        <v>3583.3333333333335</v>
      </c>
      <c r="M40" s="42">
        <f t="shared" si="15"/>
        <v>3583.3333333333335</v>
      </c>
      <c r="N40" s="42">
        <f t="shared" si="15"/>
        <v>3583.3333333333335</v>
      </c>
      <c r="O40" s="42">
        <f t="shared" si="15"/>
        <v>3583.3333333333335</v>
      </c>
      <c r="P40" s="42">
        <f t="shared" si="15"/>
        <v>3583.3333333333335</v>
      </c>
      <c r="Q40" s="42">
        <f t="shared" si="15"/>
        <v>3583.3333333333335</v>
      </c>
      <c r="R40" s="42">
        <f t="shared" si="15"/>
        <v>3583.3333333333335</v>
      </c>
      <c r="S40" s="42">
        <f t="shared" si="15"/>
        <v>3583.3333333333335</v>
      </c>
      <c r="T40" s="39"/>
      <c r="U40" s="26">
        <f t="shared" si="16"/>
        <v>43000</v>
      </c>
    </row>
    <row r="41" spans="2:21" ht="25.05" customHeight="1" x14ac:dyDescent="0.3">
      <c r="C41" s="40"/>
      <c r="E41" s="28" t="str">
        <f t="shared" si="6"/>
        <v/>
      </c>
      <c r="F41" s="33" t="s">
        <v>59</v>
      </c>
      <c r="H41" s="34">
        <f t="shared" ref="H41:M41" si="17">SUM(H42)</f>
        <v>6250</v>
      </c>
      <c r="I41" s="34">
        <f t="shared" si="17"/>
        <v>6250</v>
      </c>
      <c r="J41" s="34">
        <f t="shared" si="17"/>
        <v>6250</v>
      </c>
      <c r="K41" s="34">
        <f t="shared" si="17"/>
        <v>6250</v>
      </c>
      <c r="L41" s="34">
        <f t="shared" si="17"/>
        <v>6250</v>
      </c>
      <c r="M41" s="34">
        <f t="shared" si="17"/>
        <v>6250</v>
      </c>
      <c r="N41" s="34">
        <f t="shared" ref="N41:S41" si="18">SUM(N42)</f>
        <v>6250</v>
      </c>
      <c r="O41" s="34">
        <f t="shared" si="18"/>
        <v>6250</v>
      </c>
      <c r="P41" s="34">
        <f t="shared" si="18"/>
        <v>6250</v>
      </c>
      <c r="Q41" s="34">
        <f t="shared" si="18"/>
        <v>6250</v>
      </c>
      <c r="R41" s="34">
        <f t="shared" si="18"/>
        <v>6250</v>
      </c>
      <c r="S41" s="34">
        <f t="shared" si="18"/>
        <v>6250</v>
      </c>
      <c r="T41" s="35"/>
      <c r="U41" s="41">
        <f>SUM(U42)</f>
        <v>75000</v>
      </c>
    </row>
    <row r="42" spans="2:21" ht="19.95" customHeight="1" outlineLevel="1" x14ac:dyDescent="0.3">
      <c r="B42" s="1">
        <v>48715</v>
      </c>
      <c r="C42" s="2">
        <v>52</v>
      </c>
      <c r="D42" s="3" t="s">
        <v>63</v>
      </c>
      <c r="E42" s="28" t="str">
        <f t="shared" si="6"/>
        <v>48715521.4.2.02.0004</v>
      </c>
      <c r="F42" s="37" t="s">
        <v>61</v>
      </c>
      <c r="H42" s="42">
        <v>6250</v>
      </c>
      <c r="I42" s="42">
        <f>H42</f>
        <v>6250</v>
      </c>
      <c r="J42" s="42">
        <f>I42</f>
        <v>6250</v>
      </c>
      <c r="K42" s="42">
        <f>J42</f>
        <v>6250</v>
      </c>
      <c r="L42" s="42">
        <f>K42</f>
        <v>6250</v>
      </c>
      <c r="M42" s="42">
        <f>L42</f>
        <v>6250</v>
      </c>
      <c r="N42" s="42">
        <f t="shared" ref="N42:S42" si="19">M42</f>
        <v>6250</v>
      </c>
      <c r="O42" s="42">
        <f t="shared" si="19"/>
        <v>6250</v>
      </c>
      <c r="P42" s="42">
        <f t="shared" si="19"/>
        <v>6250</v>
      </c>
      <c r="Q42" s="42">
        <f t="shared" si="19"/>
        <v>6250</v>
      </c>
      <c r="R42" s="42">
        <f t="shared" si="19"/>
        <v>6250</v>
      </c>
      <c r="S42" s="42">
        <f t="shared" si="19"/>
        <v>6250</v>
      </c>
      <c r="T42" s="39"/>
      <c r="U42" s="26">
        <f>SUM(H42:S42)</f>
        <v>75000</v>
      </c>
    </row>
    <row r="43" spans="2:21" ht="25.05" customHeight="1" x14ac:dyDescent="0.3">
      <c r="C43" s="40"/>
      <c r="E43" s="28" t="str">
        <f t="shared" si="6"/>
        <v/>
      </c>
      <c r="F43" s="33" t="s">
        <v>69</v>
      </c>
      <c r="H43" s="34">
        <f t="shared" ref="H43:S43" si="20">SUM(H44:H45)</f>
        <v>406779.64333333331</v>
      </c>
      <c r="I43" s="34">
        <f t="shared" si="20"/>
        <v>406779.64333333331</v>
      </c>
      <c r="J43" s="34">
        <f t="shared" si="20"/>
        <v>406779.64333333331</v>
      </c>
      <c r="K43" s="34">
        <f t="shared" si="20"/>
        <v>406779.64333333331</v>
      </c>
      <c r="L43" s="34">
        <f t="shared" si="20"/>
        <v>406779.64333333331</v>
      </c>
      <c r="M43" s="34">
        <f t="shared" si="20"/>
        <v>406779.64333333331</v>
      </c>
      <c r="N43" s="34">
        <f t="shared" si="20"/>
        <v>406779.64333333331</v>
      </c>
      <c r="O43" s="34">
        <f t="shared" si="20"/>
        <v>406779.64333333331</v>
      </c>
      <c r="P43" s="34">
        <f t="shared" si="20"/>
        <v>406779.64333333331</v>
      </c>
      <c r="Q43" s="34">
        <f t="shared" si="20"/>
        <v>406779.64333333331</v>
      </c>
      <c r="R43" s="34">
        <f t="shared" si="20"/>
        <v>406779.64333333331</v>
      </c>
      <c r="S43" s="34">
        <f t="shared" si="20"/>
        <v>406779.64333333331</v>
      </c>
      <c r="T43" s="35"/>
      <c r="U43" s="41">
        <f>SUM(U44:U45)</f>
        <v>4881355.7200000007</v>
      </c>
    </row>
    <row r="44" spans="2:21" ht="19.95" customHeight="1" outlineLevel="1" x14ac:dyDescent="0.3">
      <c r="B44" s="1">
        <v>48715</v>
      </c>
      <c r="C44" s="2">
        <v>54</v>
      </c>
      <c r="D44" s="3" t="s">
        <v>67</v>
      </c>
      <c r="E44" s="28" t="str">
        <f t="shared" si="6"/>
        <v>48715541.4.2.02.0003</v>
      </c>
      <c r="F44" s="37" t="s">
        <v>70</v>
      </c>
      <c r="H44" s="42">
        <v>309004.62</v>
      </c>
      <c r="I44" s="42">
        <f t="shared" ref="I44:S45" si="21">H44</f>
        <v>309004.62</v>
      </c>
      <c r="J44" s="42">
        <f t="shared" si="21"/>
        <v>309004.62</v>
      </c>
      <c r="K44" s="42">
        <f t="shared" si="21"/>
        <v>309004.62</v>
      </c>
      <c r="L44" s="42">
        <f t="shared" si="21"/>
        <v>309004.62</v>
      </c>
      <c r="M44" s="42">
        <f t="shared" si="21"/>
        <v>309004.62</v>
      </c>
      <c r="N44" s="42">
        <f t="shared" si="21"/>
        <v>309004.62</v>
      </c>
      <c r="O44" s="42">
        <f t="shared" si="21"/>
        <v>309004.62</v>
      </c>
      <c r="P44" s="42">
        <f t="shared" si="21"/>
        <v>309004.62</v>
      </c>
      <c r="Q44" s="42">
        <f t="shared" si="21"/>
        <v>309004.62</v>
      </c>
      <c r="R44" s="42">
        <f t="shared" si="21"/>
        <v>309004.62</v>
      </c>
      <c r="S44" s="42">
        <f t="shared" si="21"/>
        <v>309004.62</v>
      </c>
      <c r="T44" s="39"/>
      <c r="U44" s="26">
        <f t="shared" ref="U44:U45" si="22">SUM(H44:S44)</f>
        <v>3708055.4400000009</v>
      </c>
    </row>
    <row r="45" spans="2:21" ht="19.95" customHeight="1" outlineLevel="1" x14ac:dyDescent="0.3">
      <c r="E45" s="28"/>
      <c r="F45" s="37" t="s">
        <v>71</v>
      </c>
      <c r="H45" s="42">
        <v>97775.023333333331</v>
      </c>
      <c r="I45" s="42">
        <f t="shared" si="21"/>
        <v>97775.023333333331</v>
      </c>
      <c r="J45" s="42">
        <f t="shared" si="21"/>
        <v>97775.023333333331</v>
      </c>
      <c r="K45" s="42">
        <f t="shared" si="21"/>
        <v>97775.023333333331</v>
      </c>
      <c r="L45" s="42">
        <f t="shared" si="21"/>
        <v>97775.023333333331</v>
      </c>
      <c r="M45" s="42">
        <f t="shared" si="21"/>
        <v>97775.023333333331</v>
      </c>
      <c r="N45" s="42">
        <f t="shared" si="21"/>
        <v>97775.023333333331</v>
      </c>
      <c r="O45" s="42">
        <f t="shared" si="21"/>
        <v>97775.023333333331</v>
      </c>
      <c r="P45" s="42">
        <f t="shared" si="21"/>
        <v>97775.023333333331</v>
      </c>
      <c r="Q45" s="42">
        <f t="shared" si="21"/>
        <v>97775.023333333331</v>
      </c>
      <c r="R45" s="42">
        <f t="shared" si="21"/>
        <v>97775.023333333331</v>
      </c>
      <c r="S45" s="42">
        <f t="shared" si="21"/>
        <v>97775.023333333331</v>
      </c>
      <c r="T45" s="39"/>
      <c r="U45" s="26">
        <f t="shared" si="22"/>
        <v>1173300.28</v>
      </c>
    </row>
    <row r="46" spans="2:21" ht="3" customHeight="1" outlineLevel="1" x14ac:dyDescent="0.3">
      <c r="E46" s="28" t="str">
        <f t="shared" si="6"/>
        <v/>
      </c>
      <c r="F46" s="44"/>
      <c r="H46" s="45"/>
      <c r="I46" s="45"/>
      <c r="J46" s="45"/>
      <c r="K46" s="45"/>
      <c r="L46" s="45"/>
      <c r="M46" s="45"/>
      <c r="N46" s="39"/>
      <c r="O46" s="39"/>
      <c r="P46" s="39"/>
      <c r="Q46" s="39"/>
      <c r="R46" s="39"/>
      <c r="S46" s="39"/>
      <c r="T46" s="39"/>
      <c r="U46" s="46"/>
    </row>
    <row r="47" spans="2:21" s="47" customFormat="1" ht="25.05" customHeight="1" x14ac:dyDescent="0.3">
      <c r="C47" s="48"/>
      <c r="E47" s="48"/>
      <c r="F47" s="49" t="s">
        <v>72</v>
      </c>
      <c r="H47" s="50">
        <f t="shared" ref="H47:S47" si="23">H11-H14</f>
        <v>21458.057049999945</v>
      </c>
      <c r="I47" s="50">
        <f t="shared" si="23"/>
        <v>21458.057049999945</v>
      </c>
      <c r="J47" s="50">
        <f t="shared" si="23"/>
        <v>21458.057049999945</v>
      </c>
      <c r="K47" s="50">
        <f t="shared" si="23"/>
        <v>21458.057049999945</v>
      </c>
      <c r="L47" s="50">
        <f t="shared" si="23"/>
        <v>21458.057049999945</v>
      </c>
      <c r="M47" s="50">
        <f t="shared" si="23"/>
        <v>21458.057049999945</v>
      </c>
      <c r="N47" s="50">
        <f t="shared" si="23"/>
        <v>21458.057049999945</v>
      </c>
      <c r="O47" s="50">
        <f t="shared" si="23"/>
        <v>21458.057049999945</v>
      </c>
      <c r="P47" s="50">
        <f t="shared" si="23"/>
        <v>21458.057049999945</v>
      </c>
      <c r="Q47" s="50">
        <f t="shared" si="23"/>
        <v>21458.057049999945</v>
      </c>
      <c r="R47" s="50">
        <f t="shared" si="23"/>
        <v>21458.057049999945</v>
      </c>
      <c r="S47" s="50">
        <f t="shared" si="23"/>
        <v>21458.057049999945</v>
      </c>
      <c r="T47" s="51"/>
      <c r="U47" s="50">
        <f>U11-U14</f>
        <v>257496.68459999934</v>
      </c>
    </row>
    <row r="48" spans="2:21" x14ac:dyDescent="0.3">
      <c r="C48" s="52"/>
      <c r="F48" s="53"/>
    </row>
    <row r="49" spans="3:21" x14ac:dyDescent="0.3">
      <c r="C49" s="52"/>
      <c r="F49" s="53"/>
    </row>
    <row r="50" spans="3:21" x14ac:dyDescent="0.3">
      <c r="C50" s="52"/>
      <c r="F50" s="53"/>
    </row>
    <row r="51" spans="3:21" x14ac:dyDescent="0.3">
      <c r="C51" s="52"/>
      <c r="F51" s="53"/>
    </row>
    <row r="52" spans="3:21" x14ac:dyDescent="0.3">
      <c r="C52" s="52"/>
      <c r="F52" s="53"/>
    </row>
    <row r="55" spans="3:21" ht="30" customHeight="1" x14ac:dyDescent="0.3">
      <c r="F55" s="54" t="s">
        <v>73</v>
      </c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</row>
    <row r="56" spans="3:21" ht="19.95" customHeight="1" x14ac:dyDescent="0.3">
      <c r="F56" s="54" t="s">
        <v>74</v>
      </c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</row>
    <row r="57" spans="3:21" ht="19.95" customHeight="1" x14ac:dyDescent="0.3">
      <c r="F57" s="54" t="s">
        <v>75</v>
      </c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</row>
  </sheetData>
  <mergeCells count="7">
    <mergeCell ref="F57:U57"/>
    <mergeCell ref="H2:U6"/>
    <mergeCell ref="H7:M7"/>
    <mergeCell ref="N7:S7"/>
    <mergeCell ref="U7:U8"/>
    <mergeCell ref="F55:U55"/>
    <mergeCell ref="F56:U56"/>
  </mergeCells>
  <conditionalFormatting sqref="H47:S47">
    <cfRule type="cellIs" dxfId="1" priority="2" operator="lessThan">
      <formula>0</formula>
    </cfRule>
  </conditionalFormatting>
  <conditionalFormatting sqref="U47">
    <cfRule type="cellIs" dxfId="0" priority="1" operator="lessThan">
      <formula>0</formula>
    </cfRule>
  </conditionalFormatting>
  <pageMargins left="0.27559055118110237" right="0.27559055118110237" top="0.31496062992125984" bottom="0.70866141732283472" header="0.11811023622047245" footer="0.11811023622047245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CASER - 1º ANO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2025-10-06T16:21:42Z</dcterms:created>
  <dcterms:modified xsi:type="dcterms:W3CDTF">2025-10-06T16:22:48Z</dcterms:modified>
</cp:coreProperties>
</file>