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8_{B5282851-B04C-4675-A536-D37684E501A2}" xr6:coauthVersionLast="47" xr6:coauthVersionMax="47" xr10:uidLastSave="{00000000-0000-0000-0000-000000000000}"/>
  <bookViews>
    <workbookView xWindow="57480" yWindow="585" windowWidth="29040" windowHeight="15720" xr2:uid="{9B0F74BB-5E5F-476E-98DA-ECBADD1DA20C}"/>
  </bookViews>
  <sheets>
    <sheet name="02.2025" sheetId="1" r:id="rId1"/>
  </sheets>
  <externalReferences>
    <externalReference r:id="rId2"/>
  </externalReferences>
  <definedNames>
    <definedName name="_xlnm.Print_Area" localSheetId="0">'02.2025'!$B$1:$C$129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0" i="1"/>
  <c r="C96" i="1" s="1"/>
  <c r="C86" i="1"/>
  <c r="C77" i="1" s="1"/>
  <c r="C85" i="1"/>
  <c r="C84" i="1"/>
  <c r="C82" i="1"/>
  <c r="C80" i="1"/>
  <c r="C79" i="1"/>
  <c r="C78" i="1"/>
  <c r="C76" i="1"/>
  <c r="C73" i="1"/>
  <c r="C72" i="1"/>
  <c r="C71" i="1"/>
  <c r="C70" i="1"/>
  <c r="C62" i="1" s="1"/>
  <c r="C87" i="1" s="1"/>
  <c r="C98" i="1" s="1"/>
  <c r="C69" i="1"/>
  <c r="C68" i="1"/>
  <c r="C67" i="1"/>
  <c r="C66" i="1"/>
  <c r="C65" i="1"/>
  <c r="C64" i="1"/>
  <c r="C63" i="1"/>
  <c r="C57" i="1"/>
  <c r="C56" i="1"/>
  <c r="C55" i="1"/>
  <c r="C58" i="1" s="1"/>
  <c r="C51" i="1"/>
  <c r="C50" i="1"/>
  <c r="C49" i="1" s="1"/>
  <c r="C52" i="1" s="1"/>
  <c r="C45" i="1"/>
  <c r="C44" i="1"/>
  <c r="C43" i="1"/>
  <c r="C42" i="1"/>
  <c r="C39" i="1"/>
  <c r="C38" i="1"/>
  <c r="C112" i="1" s="1"/>
  <c r="C37" i="1"/>
  <c r="C36" i="1" s="1"/>
  <c r="C46" i="1" s="1"/>
  <c r="C33" i="1"/>
  <c r="C31" i="1"/>
  <c r="C30" i="1" s="1"/>
  <c r="C26" i="1"/>
  <c r="C25" i="1"/>
  <c r="C24" i="1"/>
  <c r="C27" i="1" s="1"/>
  <c r="C21" i="1"/>
  <c r="C111" i="1" l="1"/>
  <c r="C110" i="1" s="1"/>
  <c r="C113" i="1" s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<sst xmlns="http://schemas.openxmlformats.org/spreadsheetml/2006/main" count="111" uniqueCount="111">
  <si>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</si>
  <si>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</si>
  <si>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</si>
  <si>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</si>
  <si>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</si>
  <si>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</si>
  <si>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</si>
  <si>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</si>
  <si>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</si>
  <si>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</si>
  <si>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</si>
  <si>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</si>
  <si>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</si>
  <si>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02/2025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</si>
  <si>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</si>
  <si>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</si>
  <si>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</si>
  <si>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</si>
  <si>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</si>
  <si>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</si>
  <si>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</si>
  <si>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</si>
  <si>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</si>
  <si>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</si>
  <si>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</si>
  <si>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</si>
  <si>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</si>
  <si>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</si>
  <si>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</si>
  <si>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</si>
  <si>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</si>
  <si>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</si>
  <si>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</si>
  <si>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</si>
  <si>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</si>
  <si>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</si>
  <si>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</si>
  <si>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</si>
  <si>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</si>
  <si>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</si>
  <si>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</si>
  <si>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</si>
  <si>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</si>
  <si>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</si>
  <si>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</si>
  <si>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</si>
  <si>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</si>
  <si>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</si>
  <si>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</si>
  <si>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</si>
  <si>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</si>
  <si>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</si>
  <si>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</si>
  <si>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</si>
  <si>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</si>
  <si>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</si>
  <si>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</si>
  <si>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</si>
  <si>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</si>
  <si>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</si>
  <si>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</si>
  <si>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</si>
  <si>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</si>
  <si>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</si>
  <si>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</si>
  <si>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</si>
  <si>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</si>
  <si>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</si>
  <si>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</si>
  <si>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</si>
  <si>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</si>
  <si>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</si>
  <si>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</si>
  <si>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</si>
  <si>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</si>
  <si>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</si>
  <si>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</si>
  <si>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</si>
  <si>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</si>
  <si>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</si>
  <si>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</si>
  <si>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</si>
  <si>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</si>
  <si>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</si>
  <si>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</si>
  <si>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</si>
  <si>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</si>
  <si>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</si>
  <si>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</si>
  <si>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</si>
  <si>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</si>
  <si>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</si>
  <si>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</si>
  <si>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28/02/2025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</si>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</sst>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J16">
            <v>1309282.1000000001</v>
          </cell>
        </row>
        <row r="21">
          <cell r="J21">
            <v>300417.02</v>
          </cell>
        </row>
        <row r="23">
          <cell r="J23">
            <v>0</v>
          </cell>
        </row>
        <row r="24">
          <cell r="J24">
            <v>14464.37</v>
          </cell>
        </row>
        <row r="25">
          <cell r="J25">
            <v>0</v>
          </cell>
        </row>
        <row r="26">
          <cell r="J26">
            <v>742.42</v>
          </cell>
        </row>
        <row r="27">
          <cell r="J27">
            <v>7611.57</v>
          </cell>
        </row>
        <row r="29">
          <cell r="J29">
            <v>0</v>
          </cell>
        </row>
        <row r="36">
          <cell r="J36">
            <v>30646.439999999995</v>
          </cell>
        </row>
        <row r="50">
          <cell r="J50">
            <v>0</v>
          </cell>
        </row>
        <row r="51">
          <cell r="J51">
            <v>10929.05</v>
          </cell>
        </row>
        <row r="52">
          <cell r="J52">
            <v>0</v>
          </cell>
        </row>
        <row r="54">
          <cell r="J54">
            <v>0</v>
          </cell>
        </row>
        <row r="55">
          <cell r="J55">
            <v>12395.72</v>
          </cell>
        </row>
        <row r="62">
          <cell r="J62">
            <v>325271.71000000002</v>
          </cell>
        </row>
        <row r="68">
          <cell r="J68">
            <v>23275.040000000001</v>
          </cell>
        </row>
        <row r="69">
          <cell r="J69">
            <v>30036</v>
          </cell>
        </row>
        <row r="75">
          <cell r="J75">
            <v>4150.2700000000004</v>
          </cell>
        </row>
        <row r="79">
          <cell r="J79">
            <v>2000</v>
          </cell>
        </row>
        <row r="81">
          <cell r="J81">
            <v>17081.03</v>
          </cell>
        </row>
        <row r="87">
          <cell r="J87">
            <v>13949.279999999999</v>
          </cell>
        </row>
        <row r="94">
          <cell r="J94">
            <v>402.15</v>
          </cell>
        </row>
        <row r="95">
          <cell r="J95">
            <v>5.28</v>
          </cell>
        </row>
        <row r="96">
          <cell r="J96">
            <v>387.08</v>
          </cell>
        </row>
        <row r="97">
          <cell r="J97">
            <v>1319.87</v>
          </cell>
        </row>
        <row r="98">
          <cell r="J98">
            <v>713.73</v>
          </cell>
        </row>
        <row r="99">
          <cell r="J99">
            <v>0</v>
          </cell>
        </row>
        <row r="101">
          <cell r="J101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190755</v>
          </cell>
        </row>
        <row r="110">
          <cell r="J110">
            <v>192780</v>
          </cell>
        </row>
        <row r="114">
          <cell r="J114">
            <v>192780</v>
          </cell>
        </row>
        <row r="115">
          <cell r="J115">
            <v>290164.52999999997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6">
          <cell r="J126">
            <v>2801.15</v>
          </cell>
        </row>
        <row r="127">
          <cell r="J127">
            <v>1623.78</v>
          </cell>
        </row>
        <row r="134">
          <cell r="J134">
            <v>1307910.53</v>
          </cell>
        </row>
        <row r="135">
          <cell r="J135">
            <v>190012.58</v>
          </cell>
        </row>
        <row r="136">
          <cell r="J136">
            <v>694571.33</v>
          </cell>
        </row>
        <row r="137">
          <cell r="J137">
            <v>310220.75</v>
          </cell>
        </row>
      </sheetData>
      <sheetData sheetId="1">
        <row r="111">
          <cell r="C111">
            <v>40579.860000000102</v>
          </cell>
        </row>
        <row r="112">
          <cell r="C112">
            <v>323731.44999999995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8A283-626C-446A-948B-FB7335465480}">
  <dimension ref="B1:I129"/>
  <sheetViews>
    <sheetView showGridLines="0" tabSelected="1" topLeftCell="A97" zoomScaleNormal="100" zoomScaleSheetLayoutView="70" workbookViewId="0">
      <selection activeCell="B136" sqref="B136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364311.31000000006</v>
      </c>
    </row>
    <row r="25" spans="2:6" x14ac:dyDescent="0.3">
      <c r="B25" s="31" t="s">
        <v>21</v>
      </c>
      <c r="C25" s="32">
        <f>'[1]01.2025'!C111</f>
        <v>40579.860000000102</v>
      </c>
    </row>
    <row r="26" spans="2:6" x14ac:dyDescent="0.3">
      <c r="B26" s="31" t="s">
        <v>22</v>
      </c>
      <c r="C26" s="32">
        <f>'[1]01.2025'!C112</f>
        <v>323731.44999999995</v>
      </c>
    </row>
    <row r="27" spans="2:6" ht="15.6" x14ac:dyDescent="0.3">
      <c r="B27" s="33" t="s">
        <v>23</v>
      </c>
      <c r="C27" s="34">
        <f>C24+C21+C20</f>
        <v>364311.31000000006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1309282.1000000001</v>
      </c>
    </row>
    <row r="31" spans="2:6" x14ac:dyDescent="0.3">
      <c r="B31" s="31" t="s">
        <v>26</v>
      </c>
      <c r="C31" s="39">
        <f>'[1]Fluxo de Caixa'!J16</f>
        <v>1309282.1000000001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2004.2500000000002</v>
      </c>
    </row>
    <row r="37" spans="2:3" x14ac:dyDescent="0.3">
      <c r="B37" s="31" t="s">
        <v>32</v>
      </c>
      <c r="C37" s="40">
        <f>'[1]Fluxo de Caixa'!J126-'[1]Fluxo de Caixa'!J96-'[1]Fluxo de Caixa'!J98</f>
        <v>1700.3400000000001</v>
      </c>
    </row>
    <row r="38" spans="2:3" x14ac:dyDescent="0.3">
      <c r="B38" s="31" t="s">
        <v>33</v>
      </c>
      <c r="C38" s="40">
        <f>'[1]Fluxo de Caixa'!J127-'[1]Fluxo de Caixa'!J97-'[1]Fluxo de Caixa'!J99</f>
        <v>303.91000000000008</v>
      </c>
    </row>
    <row r="39" spans="2:3" ht="12.6" customHeight="1" x14ac:dyDescent="0.3">
      <c r="B39" s="42" t="s">
        <v>34</v>
      </c>
      <c r="C39" s="43">
        <f>SUM(C40:C45)</f>
        <v>383535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Caixa'!J107</f>
        <v>0</v>
      </c>
    </row>
    <row r="43" spans="2:3" x14ac:dyDescent="0.3">
      <c r="B43" s="31" t="s">
        <v>38</v>
      </c>
      <c r="C43" s="40">
        <f>'[1]Fluxo de Caixa'!J108</f>
        <v>0</v>
      </c>
    </row>
    <row r="44" spans="2:3" x14ac:dyDescent="0.3">
      <c r="B44" s="31" t="s">
        <v>39</v>
      </c>
      <c r="C44" s="40">
        <f>'[1]Fluxo de Caixa'!J109</f>
        <v>190755</v>
      </c>
    </row>
    <row r="45" spans="2:3" x14ac:dyDescent="0.3">
      <c r="B45" s="31" t="s">
        <v>40</v>
      </c>
      <c r="C45" s="40">
        <f>'[1]Fluxo de Caixa'!J110</f>
        <v>192780</v>
      </c>
    </row>
    <row r="46" spans="2:3" x14ac:dyDescent="0.3">
      <c r="B46" s="44" t="s">
        <v>41</v>
      </c>
      <c r="C46" s="45">
        <f>C36+C33+C30+C39</f>
        <v>1694821.35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1004792.08</v>
      </c>
    </row>
    <row r="50" spans="2:9" x14ac:dyDescent="0.3">
      <c r="B50" s="31" t="s">
        <v>44</v>
      </c>
      <c r="C50" s="48">
        <f>'[1]Fluxo de Caixa'!J136</f>
        <v>694571.33</v>
      </c>
    </row>
    <row r="51" spans="2:9" x14ac:dyDescent="0.3">
      <c r="B51" s="31" t="s">
        <v>45</v>
      </c>
      <c r="C51" s="48">
        <f>'[1]Fluxo de Caixa'!J137</f>
        <v>310220.75</v>
      </c>
    </row>
    <row r="52" spans="2:9" ht="15" customHeight="1" x14ac:dyDescent="0.3">
      <c r="B52" s="49" t="s">
        <v>46</v>
      </c>
      <c r="C52" s="50">
        <f>C49</f>
        <v>1004792.08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1497923.11</v>
      </c>
    </row>
    <row r="56" spans="2:9" x14ac:dyDescent="0.3">
      <c r="B56" s="31" t="s">
        <v>49</v>
      </c>
      <c r="C56" s="48">
        <f>'[1]Fluxo de Caixa'!J134</f>
        <v>1307910.53</v>
      </c>
    </row>
    <row r="57" spans="2:9" x14ac:dyDescent="0.3">
      <c r="B57" s="31" t="s">
        <v>50</v>
      </c>
      <c r="C57" s="48">
        <f>'[1]Fluxo de Caixa'!J135</f>
        <v>190012.58</v>
      </c>
    </row>
    <row r="58" spans="2:9" ht="15.6" x14ac:dyDescent="0.3">
      <c r="B58" s="49" t="s">
        <v>51</v>
      </c>
      <c r="C58" s="56">
        <f>C55</f>
        <v>1497923.11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886697.90000000014</v>
      </c>
    </row>
    <row r="63" spans="2:9" x14ac:dyDescent="0.3">
      <c r="B63" s="60" t="s">
        <v>55</v>
      </c>
      <c r="C63" s="39">
        <f>'[1]Fluxo de Caixa'!J21+'[1]Fluxo de Caixa'!J29</f>
        <v>300417.02</v>
      </c>
    </row>
    <row r="64" spans="2:9" x14ac:dyDescent="0.3">
      <c r="B64" s="61" t="s">
        <v>56</v>
      </c>
      <c r="C64" s="39">
        <f>'[1]Fluxo de Caixa'!J36-'[1]Fluxo de Caixa'!J50-'[1]Fluxo de Caixa'!J51-'[1]Fluxo de Caixa'!J52-'[1]Fluxo de Caixa'!J54-'[1]Fluxo de Caixa'!J55</f>
        <v>7321.6699999999964</v>
      </c>
    </row>
    <row r="65" spans="2:3" x14ac:dyDescent="0.3">
      <c r="B65" s="60" t="s">
        <v>57</v>
      </c>
      <c r="C65" s="39">
        <f>'[1]Fluxo de Caixa'!J62-'[1]Fluxo de Caixa'!J68-'[1]Fluxo de Caixa'!J69</f>
        <v>271960.67000000004</v>
      </c>
    </row>
    <row r="66" spans="2:3" x14ac:dyDescent="0.3">
      <c r="B66" s="61" t="s">
        <v>58</v>
      </c>
      <c r="C66" s="39">
        <f>'[1]Fluxo de Caixa'!J75</f>
        <v>4150.2700000000004</v>
      </c>
    </row>
    <row r="67" spans="2:3" x14ac:dyDescent="0.3">
      <c r="B67" s="61" t="s">
        <v>59</v>
      </c>
      <c r="C67" s="39">
        <f>'[1]Fluxo de Caixa'!J79</f>
        <v>2000</v>
      </c>
    </row>
    <row r="68" spans="2:3" x14ac:dyDescent="0.3">
      <c r="B68" s="60" t="s">
        <v>60</v>
      </c>
      <c r="C68" s="39">
        <f>'[1]Fluxo de Caixa'!J81</f>
        <v>17081.03</v>
      </c>
    </row>
    <row r="69" spans="2:3" x14ac:dyDescent="0.3">
      <c r="B69" s="60" t="s">
        <v>61</v>
      </c>
      <c r="C69" s="39">
        <f>'[1]Fluxo de Caixa'!J87</f>
        <v>13949.279999999999</v>
      </c>
    </row>
    <row r="70" spans="2:3" x14ac:dyDescent="0.3">
      <c r="B70" s="60" t="s">
        <v>62</v>
      </c>
      <c r="C70" s="39">
        <f>'[1]Fluxo de Caixa'!J94</f>
        <v>402.15</v>
      </c>
    </row>
    <row r="71" spans="2:3" x14ac:dyDescent="0.3">
      <c r="B71" s="60" t="s">
        <v>63</v>
      </c>
      <c r="C71" s="39">
        <f>'[1]Fluxo de Caixa'!J101</f>
        <v>0</v>
      </c>
    </row>
    <row r="72" spans="2:3" x14ac:dyDescent="0.3">
      <c r="B72" s="60" t="s">
        <v>64</v>
      </c>
      <c r="C72" s="39">
        <f>'[1]Fluxo de Caixa'!J50+'[1]Fluxo de Caixa'!J51+'[1]Fluxo de Caixa'!J52+'[1]Fluxo de Caixa'!J68+'[1]Fluxo de Caixa'!J69</f>
        <v>64240.09</v>
      </c>
    </row>
    <row r="73" spans="2:3" x14ac:dyDescent="0.3">
      <c r="B73" s="62" t="s">
        <v>65</v>
      </c>
      <c r="C73" s="39">
        <f>'[1]Fluxo de Caixa'!J54+'[1]Fluxo de Caixa'!J55</f>
        <v>12395.72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v>0</v>
      </c>
    </row>
    <row r="76" spans="2:3" x14ac:dyDescent="0.3">
      <c r="B76" s="60" t="s">
        <v>68</v>
      </c>
      <c r="C76" s="39">
        <f>'[1]Fluxo de Caixa'!J114+'[1]Fluxo de Caixa'!J118+'[1]Fluxo de Caixa'!J120+'[1]Fluxo de Caixa'!J121+'[1]Fluxo de Caixa'!J122+'[1]Fluxo de Caixa'!J123</f>
        <v>192780</v>
      </c>
    </row>
    <row r="77" spans="2:3" ht="15.6" x14ac:dyDescent="0.3">
      <c r="B77" s="41" t="s">
        <v>69</v>
      </c>
      <c r="C77" s="63">
        <f>C78+C79+C80+C81+C82+C83+C84+C85+C86</f>
        <v>312988.17</v>
      </c>
    </row>
    <row r="78" spans="2:3" x14ac:dyDescent="0.3">
      <c r="B78" s="61" t="s">
        <v>70</v>
      </c>
      <c r="C78" s="39">
        <f>'[1]Fluxo de Caixa'!J27</f>
        <v>7611.57</v>
      </c>
    </row>
    <row r="79" spans="2:3" x14ac:dyDescent="0.3">
      <c r="B79" s="61" t="s">
        <v>71</v>
      </c>
      <c r="C79" s="39">
        <f>'[1]Fluxo de Caixa'!J24</f>
        <v>14464.37</v>
      </c>
    </row>
    <row r="80" spans="2:3" x14ac:dyDescent="0.3">
      <c r="B80" s="61" t="s">
        <v>72</v>
      </c>
      <c r="C80" s="39">
        <f>'[1]Fluxo de Caixa'!J23</f>
        <v>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Caixa'!J26</f>
        <v>742.42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Caixa'!J25</f>
        <v>0</v>
      </c>
    </row>
    <row r="85" spans="2:3" x14ac:dyDescent="0.3">
      <c r="B85" s="61" t="s">
        <v>77</v>
      </c>
      <c r="C85" s="39">
        <f>'[1]Fluxo de Caixa'!J95</f>
        <v>5.28</v>
      </c>
    </row>
    <row r="86" spans="2:3" x14ac:dyDescent="0.3">
      <c r="B86" s="61" t="s">
        <v>78</v>
      </c>
      <c r="C86" s="39">
        <f>'[1]Fluxo de Caixa'!J115+'[1]Fluxo de Caixa'!J119</f>
        <v>290164.52999999997</v>
      </c>
    </row>
    <row r="87" spans="2:3" ht="15.6" x14ac:dyDescent="0.3">
      <c r="B87" s="49" t="s">
        <v>79</v>
      </c>
      <c r="C87" s="50">
        <f>C62+C77</f>
        <v>1199686.07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1199686.07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859446.59000000008</v>
      </c>
    </row>
    <row r="111" spans="2:9" x14ac:dyDescent="0.3">
      <c r="B111" s="75" t="s">
        <v>99</v>
      </c>
      <c r="C111" s="77">
        <f>C22+C25+C31+C34+C37+C40+C41+C42+C44-C62</f>
        <v>655619.40000000014</v>
      </c>
    </row>
    <row r="112" spans="2:9" x14ac:dyDescent="0.3">
      <c r="B112" s="75" t="s">
        <v>100</v>
      </c>
      <c r="C112" s="32">
        <f>C23+C26+C32+C35+C38+C43+C45-C77</f>
        <v>203827.18999999994</v>
      </c>
    </row>
    <row r="113" spans="2:3" ht="15.6" x14ac:dyDescent="0.3">
      <c r="B113" s="49" t="s">
        <v>101</v>
      </c>
      <c r="C113" s="78">
        <f>C106+C107+C110</f>
        <v>859446.59000000008</v>
      </c>
    </row>
    <row r="114" spans="2:3" ht="3" customHeight="1" x14ac:dyDescent="0.3">
      <c r="B114" s="79"/>
      <c r="C114" s="80"/>
    </row>
    <row r="115" spans="2:3" x14ac:dyDescent="0.3">
      <c r="B115" s="81" t="s">
        <v>102</v>
      </c>
      <c r="C115" s="82"/>
    </row>
    <row r="116" spans="2:3" ht="3.6" customHeight="1" x14ac:dyDescent="0.3">
      <c r="B116" s="83"/>
      <c r="C116" s="84"/>
    </row>
    <row r="117" spans="2:3" ht="15.6" x14ac:dyDescent="0.3">
      <c r="B117" s="85" t="s">
        <v>103</v>
      </c>
      <c r="C117" s="86"/>
    </row>
    <row r="118" spans="2:3" x14ac:dyDescent="0.3">
      <c r="B118" s="87" t="s">
        <v>104</v>
      </c>
      <c r="C118" s="88">
        <v>0</v>
      </c>
    </row>
    <row r="119" spans="2:3" x14ac:dyDescent="0.3">
      <c r="B119" s="87" t="s">
        <v>105</v>
      </c>
      <c r="C119" s="88">
        <v>0</v>
      </c>
    </row>
    <row r="120" spans="2:3" x14ac:dyDescent="0.3">
      <c r="B120" s="87" t="s">
        <v>106</v>
      </c>
      <c r="C120" s="88">
        <v>0</v>
      </c>
    </row>
    <row r="121" spans="2:3" ht="15.6" x14ac:dyDescent="0.3">
      <c r="B121" s="89" t="s">
        <v>107</v>
      </c>
      <c r="C121" s="78">
        <f>C118+C119+C120</f>
        <v>0</v>
      </c>
    </row>
    <row r="122" spans="2:3" ht="10.050000000000001" customHeight="1" x14ac:dyDescent="0.3">
      <c r="B122" s="90"/>
      <c r="C122" s="91"/>
    </row>
    <row r="123" spans="2:3" ht="15.6" customHeight="1" x14ac:dyDescent="0.3">
      <c r="B123" s="85" t="s">
        <v>108</v>
      </c>
      <c r="C123" s="86"/>
    </row>
    <row r="124" spans="2:3" ht="15.6" customHeight="1" x14ac:dyDescent="0.3">
      <c r="B124" s="92"/>
      <c r="C124" s="93"/>
    </row>
    <row r="125" spans="2:3" x14ac:dyDescent="0.3">
      <c r="B125" t="s">
        <v>109</v>
      </c>
    </row>
    <row r="129" spans="2:2" x14ac:dyDescent="0.3">
      <c r="B129" t="s">
        <v>110</v>
      </c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2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02.2025</vt:lpstr>
      <vt:lpstr>'02.2025'!Area_de_impressao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2025-10-03T18:32:55Z</dcterms:created>
  <dcterms:modified xsi:type="dcterms:W3CDTF">2025-10-03T18:33:10Z</dcterms:modified>
</cp:coreProperties>
</file>